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isepipp.sharepoint.com/teams/EPSISEP2026-ISEP365Group/Shared Documents/Team 3/Components &amp; Materials/"/>
    </mc:Choice>
  </mc:AlternateContent>
  <xr:revisionPtr revIDLastSave="1257" documentId="11_1AE2C4D23EB7548E52432684FE8F7C9B53C72EC8" xr6:coauthVersionLast="47" xr6:coauthVersionMax="47" xr10:uidLastSave="{3012E7F7-0736-47B0-A232-F9F023E02EE8}"/>
  <bookViews>
    <workbookView xWindow="3225" yWindow="0" windowWidth="21600" windowHeight="11295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E28" i="1"/>
  <c r="H60" i="1"/>
  <c r="E29" i="1"/>
  <c r="C72" i="1"/>
  <c r="C71" i="1"/>
  <c r="D71" i="1"/>
  <c r="F71" i="1" s="1"/>
  <c r="E70" i="1"/>
  <c r="F70" i="1"/>
  <c r="D69" i="1"/>
  <c r="D75" i="1" s="1"/>
  <c r="C69" i="1"/>
  <c r="F69" i="1"/>
  <c r="F72" i="1"/>
  <c r="F73" i="1"/>
  <c r="E69" i="1"/>
  <c r="E71" i="1"/>
  <c r="E72" i="1"/>
  <c r="E73" i="1"/>
  <c r="F68" i="1"/>
  <c r="F75" i="1" s="1"/>
  <c r="E68" i="1"/>
  <c r="E75" i="1" s="1"/>
  <c r="H61" i="1"/>
</calcChain>
</file>

<file path=xl/sharedStrings.xml><?xml version="1.0" encoding="utf-8"?>
<sst xmlns="http://schemas.openxmlformats.org/spreadsheetml/2006/main" count="243" uniqueCount="146">
  <si>
    <t>(UPDATED 26.5)</t>
  </si>
  <si>
    <t>Aquired</t>
  </si>
  <si>
    <t>PROTOTYPE TABLE</t>
  </si>
  <si>
    <t>Not Aquired</t>
  </si>
  <si>
    <t>Name</t>
  </si>
  <si>
    <t>Link</t>
  </si>
  <si>
    <t>Quantity</t>
  </si>
  <si>
    <t>Is found in lab?</t>
  </si>
  <si>
    <t>Price (inc. VAT)</t>
  </si>
  <si>
    <t>Shipping</t>
  </si>
  <si>
    <t>TDS sensor</t>
  </si>
  <si>
    <t>https://mauser.pt/095-0745/dfrobot-sen0244-sensor-medidor-de-tds-analogico-para-arduino</t>
  </si>
  <si>
    <t>No</t>
  </si>
  <si>
    <t>Mauser</t>
  </si>
  <si>
    <t>MOSFET</t>
  </si>
  <si>
    <t>https://mauser.pt/002-1190/transistor-irlz44n</t>
  </si>
  <si>
    <t>Possibly</t>
  </si>
  <si>
    <t>Digikey</t>
  </si>
  <si>
    <t>Battery</t>
  </si>
  <si>
    <t>https://mauser.pt/120-0422/panasonic-ncr18650b-bateria-li-ion-18650-3-6v-3350mah-18-2x65mm</t>
  </si>
  <si>
    <t>Joom</t>
  </si>
  <si>
    <t>Battery holder</t>
  </si>
  <si>
    <t>https://mauser.pt/035-0688/suporte-de-pilhas-3x18650-com-fios-de-130mm</t>
  </si>
  <si>
    <t>Fruugo</t>
  </si>
  <si>
    <t>BMS</t>
  </si>
  <si>
    <t>https://www.digikey.pt/pt/products/detail/dfrobot/FIT0869/15997370?gclsrc=aw.ds&amp;gad_source=1&amp;gad_campaignid=18734776202&amp;gbraid=0AAAAADrbLlim1d0NEv0TfUA13MEmRYTXk&amp;gclid=CjwKCAjw-8vPBhBbEiwAoA39WrFTIanTCeyicsNidUDfDJLenXnhzzaLwsdZG9cgvcrGhuRuUUh3pxoCmZgQAvD_BwE</t>
  </si>
  <si>
    <t>Total</t>
  </si>
  <si>
    <t>Charger</t>
  </si>
  <si>
    <t>https://www.joom.com/pt/products/5ca4a5438b45130101349aa1?currency=EUR&amp;utm_productid=5ca4a5438b45130101349aa1&amp;utm_freeze_token=eyJraWQiOiJ2MSIsInR5cCI6IkpXVCIsImFsZyI6IkVTMjU2In0.eyJleHAiOjE3Nzc2ODU0ODUsInIiOiJQVCIsImMiOiJFVVIiLCJ2Ijp0cnVlLCJwcyI6W3sicCI6IjVjYTRhNTQzOGI0NTEzMDEwMTM0OWFhMSIsInYiOiI1Y2E0YTU0MzhiNDUxMzA0MDEzNDlhYTQiLCJjIjoyLjJ9XX0.wyzKdhANPnAYJiXjfuuubCYn3LaeOFO5X655r8WNUPs7RibpVSkUXQ4g3TlPFpswBnQGEqhD-51Fm5_p0XpXRQ&amp;variant_id=5ca4a5438b45130401349aa4&amp;gsAttrs=eyJyZWdpb24iOiJQVCJ9&amp;u=1&amp;utm_audienceid=advertising_web_gg_2d&amp;utm_source=google&amp;utm_medium=cpc&amp;utm_campaign=22297525156&amp;utm_term=assgid-6556815426%2Cagi-%2Cadi-%2Ctid-%2Cdev-c%2Creg-9195655%2Cmd-5ca4a5438b45130401349aa4&amp;gad_source=1&amp;gad_campaignid=22297526845&amp;gclid=CjwKCAjw-8vPBhBbEiwAoA39Wqz4I9C1fPdv1GntY8Pn5_wev3Lk-zNxcUIpkgOfG1Ipt5atLWFAqBoC5UEQAvD_BwE</t>
  </si>
  <si>
    <t>Charging port</t>
  </si>
  <si>
    <t>https://mauser.pt/011-0678/ficha-dc-macho-5-5x2-1x10mm-c-parafusos</t>
  </si>
  <si>
    <t>(Not included in total costs)</t>
  </si>
  <si>
    <t>Buck converter</t>
  </si>
  <si>
    <t>https://www.joom.com/pt/products/609e4a082b4eb80173970240?variant_id=609e4a082b4eb8f973970247</t>
  </si>
  <si>
    <t>Magnetic reed swicth</t>
  </si>
  <si>
    <t>https://mauser.pt/083-1022/interruptor-magnetico-reed-switch-de-embutir-redondo-spst-no-100v-0-5a</t>
  </si>
  <si>
    <t>Fuse</t>
  </si>
  <si>
    <t>https://mauser.pt/009-9072/eska-fusivel-de-vidro-lento-5x20mm-t1-0a-250vac</t>
  </si>
  <si>
    <t>Fuse holder</t>
  </si>
  <si>
    <t>https://mauser.pt/019-0631/porta-fusivel-rosca-para-fusiveis-cilindricos-5x20mm</t>
  </si>
  <si>
    <t>Breadboard</t>
  </si>
  <si>
    <t>https://mauser.pt/096-6400/placa-protoboard-50x70mm-432-furos</t>
  </si>
  <si>
    <t>1.1mm wire</t>
  </si>
  <si>
    <t>https://mauser.pt/016-0149/goobay-rolo-de-fio-de-cobre-multifilar-1-1mm-1x0-14mm-vermelho-10m</t>
  </si>
  <si>
    <t>Accelerometer</t>
  </si>
  <si>
    <t>https://www.digikey.pt/pt/products/detail/adafruit-industries-llc/2809/5774319?gclsrc=aw.ds&amp;gad_source=1&amp;gad_campaignid=20195109022&amp;gbraid=0AAAAADrbLlg-KxR1eU07cD07N_UbvpfaJ&amp;gclid=CjwKCAjwtcHPBhADEiwAWo3sJkOKz2Ax1tZPCCSMqDPQ-IqxrSCTeWsnuEVxdUNEX-yECpgntdQBKhoC_HIQAvD_BwE</t>
  </si>
  <si>
    <t>UV-C LED module</t>
  </si>
  <si>
    <t>https://www.fruugo.pt/dc12-24v-uvc-water-purifier-pet-led-disinfection-module/p-358937374-780877109?language=en&amp;ac=google&amp;utm_source=google&amp;utm_medium=paid&amp;gad_source=1&amp;gad_campaignid=22510261105&amp;gbraid=0AAAAADpXug2kBoddNftdZKTwBlS4Ex1eW&amp;gclid=Cj0KCQjw4a3OBhCHARIsAChaqJNIjreymgiKzanU2tObTMg75b8o1Es6pt1YNd4mioK9c7y2s26d4z0aAiqHEALw_wcB</t>
  </si>
  <si>
    <t>Pressure sensor</t>
  </si>
  <si>
    <t>https://www.fruugo.pt/resistor-sensivel-a-forca-fsr406-para-modulo-de-sensor-flexivel-de-resistor-de-deteccao-de-forca-de-assento-inteligente/p-364447465-790208812</t>
  </si>
  <si>
    <t>Temperature sensor</t>
  </si>
  <si>
    <t>https://www.fruugo.pt/ky-015-dht-11-dht11-modulo-digital-de-sensores-de-temperatura-e-umidade-relativa-para-arduino-diy-kit/p-357495461-776960932</t>
  </si>
  <si>
    <t>Activated carbon filter</t>
  </si>
  <si>
    <t>https://www.joom.com/en/products/6825a8bd9efc6301146993ee?currency=EUR&amp;utm_productid=6825a8bd9efc6301146993ee&amp;utm_feed=web&amp;utm_hash=9dae75fce7e0aaa8b0144c8b0ba86931&amp;variant_id=6825a8bd9efc633b146993f0&amp;gsAttrs=eyJyZWdpb24iOiJQVCIsICJzcGVjaWFsUHJpY2VVc2VkIjpmYWxzZX0g&amp;exp_price=OC40&amp;u=1&amp;utm_audienceid=advertising_web_gg_2d&amp;utm_source=google&amp;utm_medium=cpc&amp;utm_campaign=22287153090&amp;utm_term=assgid-6556851760%2Cagi-%2Cadi-%2Ctid-%2Cdev-c%2Creg-9195655%2Cmd-6825a8bd9efc633b146993f0&amp;gad_source=1&amp;gad_campaignid=22297553992&amp;gclid=Cj0KCQjwpv7NBhCzARIsADkIfWy3CEvsdWRWRGjQ01qn3wbePnNOckEmUfo4uaCQfXqHznYuDIPGD5EaAhrQEALw_wcB</t>
  </si>
  <si>
    <t>Microcontroller</t>
  </si>
  <si>
    <t>https://www.fruugo.pt/esp32s-esp32-devkit-v1-placa-de-desenvolvimento-wifi-sem-fio-micro-usb-dual-core/p-427373020-897591338?language=pt&amp;ac=google&amp;utm_source=google&amp;utm_medium=paid&amp;asc=pmax&amp;gad_source=1&amp;gad_campaignid=20581930273&amp;gbraid=0AAAAADpXug3j1woIEfOAwSzAf4HkC5hjP&amp;gclid=CjwKCAjw-8vPBhBbEiwAoA39Wv4BjcvI-jvfOcy_mIVh_YjBvTfwaoDvBeayXCvWP7ZRDwcfP4L75RoCixMQAvD_BwE</t>
  </si>
  <si>
    <t>Wires, resistors, Leds, screws</t>
  </si>
  <si>
    <t>Plastic Bottle</t>
  </si>
  <si>
    <t xml:space="preserve">https://www.ikea.com/pt/en/p/ikea-365-water-bottle-dark-grey-20480013/ </t>
  </si>
  <si>
    <t>Aluminium foil</t>
  </si>
  <si>
    <t>https://www.continente.pt/produto/papel-de-aluminio-reforcado-10m-continente-continente-7520073.html</t>
  </si>
  <si>
    <t>Silicone</t>
  </si>
  <si>
    <t>https://www.joom.com/pt/products/693b804867a06c017cd7e07b?currency=EUR&amp;utm_productid=693b804867a06c017cd7e07b&amp;utm_feed=web&amp;utm_hash=7805a962fa98c44ed1f09adeeca93f34&amp;variant_id=693b804867a06c697cd7e07d&amp;gsAttrs=eyJyZWdpb24iOiJQVCJ9&amp;exp_price=My4z&amp;country=PT&amp;utm_audienceid=advertising_web_impact_2d&amp;click_id=3KXUg%3Axb6xycRwLw3f064S9yUkuyvswg21X6Vk0&amp;sharedid=&amp;utm_medium=partners&amp;utm_source=impact&amp;utm_campaign=1190899&amp;irgwc=1&amp;afsrc=1</t>
  </si>
  <si>
    <t>Budget left</t>
  </si>
  <si>
    <t>FINAL PRODUCT</t>
  </si>
  <si>
    <t>Description</t>
  </si>
  <si>
    <t>Part number</t>
  </si>
  <si>
    <t>Manufacturer</t>
  </si>
  <si>
    <t>Store</t>
  </si>
  <si>
    <t>Price (inc. VAT &amp; Shipping)</t>
  </si>
  <si>
    <t>Measures conductivity in the water</t>
  </si>
  <si>
    <t>SEN0244</t>
  </si>
  <si>
    <t>TPXCKZ</t>
  </si>
  <si>
    <t>Works as a switch for the voltage booster</t>
  </si>
  <si>
    <t>IRLZ44N</t>
  </si>
  <si>
    <t>Infineon</t>
  </si>
  <si>
    <t>Rechargable, 3400mAh, 3.7V, Li-Ion battery</t>
  </si>
  <si>
    <t>NCR18650B</t>
  </si>
  <si>
    <t>Panasonic</t>
  </si>
  <si>
    <t>Protects, balances and manages charging of the batteries</t>
  </si>
  <si>
    <t>BMS board</t>
  </si>
  <si>
    <t>Generic</t>
  </si>
  <si>
    <t>https://mauser.pt/035-5333/placa-bms-com-balanceamento-para-3-baterias-li-ion-18650-3s-12-6vdc-20a</t>
  </si>
  <si>
    <t>Holds the batteries and makes battery changing easy</t>
  </si>
  <si>
    <t>1x18650 holder</t>
  </si>
  <si>
    <t>https://mauser.pt/035-0686/suporte-de-pilha-1x18650-com-fios-de-130mm</t>
  </si>
  <si>
    <t>Charging port that connects to the bms module</t>
  </si>
  <si>
    <t>DC male connector</t>
  </si>
  <si>
    <t>Step down for microcontroller 12v -&gt; 5v</t>
  </si>
  <si>
    <t>LM2596</t>
  </si>
  <si>
    <t>https://mauser.pt/096-7803/conversor-step-down-uin-4-35v-uout-1-2-30v-3a-lm2596</t>
  </si>
  <si>
    <t>Magnetic reed switch</t>
  </si>
  <si>
    <t>Switch for the base of the bottle</t>
  </si>
  <si>
    <t>SPST-NO</t>
  </si>
  <si>
    <t>Glass fuse 5 A</t>
  </si>
  <si>
    <t>5x20 fast blow</t>
  </si>
  <si>
    <t>Eska</t>
  </si>
  <si>
    <t>https://mauser.pt/009-9019/eska-fusivel-de-vidro-rapido-5x20mm-f5-0a-250vac</t>
  </si>
  <si>
    <t>Cylindrical fuse holder with threads</t>
  </si>
  <si>
    <t>5x20 holder</t>
  </si>
  <si>
    <t>Circuit board for our prototype</t>
  </si>
  <si>
    <t>Protoboard 50x70</t>
  </si>
  <si>
    <t>Wiring for UV-C light</t>
  </si>
  <si>
    <t>AWG26</t>
  </si>
  <si>
    <t>Goobay</t>
  </si>
  <si>
    <t>Senses movement and if the bottle is upright</t>
  </si>
  <si>
    <t>LIS3DHTR</t>
  </si>
  <si>
    <t>STmicroElectronics</t>
  </si>
  <si>
    <t>Kiwi-electronics</t>
  </si>
  <si>
    <t>https://www.kiwi-electronics.com/en/grove-3-axis-digital-accelerometer-lis3dhtr-10005?country=&amp;gad_source=1&amp;gad_campaignid=1906220635&amp;gbraid=0AAAAADuMvudbZ22eTaGBhQ2TfiiDoi3fz&amp;gclid=Cj0KCQjwpv7NBhCzARIsADkIfWyxVKwrAaA8awgftQe6w-7B0KZJAAQohLN0m3fR54h-RupqRFGuqloaAlYvEALw_wcB</t>
  </si>
  <si>
    <t>Sterilizes the water</t>
  </si>
  <si>
    <t>LED Module B2W31347</t>
  </si>
  <si>
    <t>Tracks the water amount</t>
  </si>
  <si>
    <t>FSR406</t>
  </si>
  <si>
    <t>JETTING</t>
  </si>
  <si>
    <t>Measures temperature and humidity</t>
  </si>
  <si>
    <t>KY-015 DHT</t>
  </si>
  <si>
    <t>AOKIN</t>
  </si>
  <si>
    <t>Filters most of the chlorine and improves taste</t>
  </si>
  <si>
    <t>Carbon disc</t>
  </si>
  <si>
    <t>NAN</t>
  </si>
  <si>
    <t>Breadboard kit</t>
  </si>
  <si>
    <t>Inc. wires, resistors, leds etc.</t>
  </si>
  <si>
    <t>Electronics components kit 830</t>
  </si>
  <si>
    <t>https://www.joom.com/en/products/63a408e9a4b0a6014574d4f7?currency=EUR&amp;utm_productid=63a408e9a4b0a6014574d4f7&amp;utm_feed=web&amp;utm_hash=9d65c70135b452273166e84a715d299e&amp;variant_id=63a408e9a4b0a6b74574d4f9&amp;gsAttrs=eyJyZWdpb24iOiJQVCIsICJzcGVjaWFsUHJpY2VVc2VkIjpmYWxzZX0g&amp;exp_price=MTEuOSAg&amp;u=1&amp;utm_audienceid=advertising_web_gg_2d&amp;utm_source=google&amp;utm_medium=cpc&amp;utm_campaign=22287153090&amp;utm_term=assgid-6556851760%2Cagi-%2Cadi-%2Ctid-%2Cdev-c%2Creg-9195655%2Cmd-63a408e9a4b0a6b74574d4f9&amp;gad_source=1&amp;gad_campaignid=22297553992&amp;gclid=Cj0KCQjwm6POBhCrARIsAIG58CKwMM7TEc8qT128rBy8XmdgbcP67wOlFPb5E81K71nXtnZbCj_KSVUaAoSLEALw_wcB</t>
  </si>
  <si>
    <t>The central control unit for our hardware</t>
  </si>
  <si>
    <t>ESP32 DEVKIT 1</t>
  </si>
  <si>
    <t>Espressif</t>
  </si>
  <si>
    <t>https://www.joom.com/pt/products/5f2b8040bc26dd01061b6c2b?currency=EUR&amp;utm_productid=5f2b8040bc26dd01061b6c2b&amp;utm_feed=web&amp;utm_hash=d46ff3454760572f568108239310bc99&amp;variant_id=5f2b8040bc26dd04061b6c2d&amp;gsAttrs=eyJyZWdpb24iOiJQVCIsICJzcGVjaWFsUHJpY2VVc2VkIjpmYWxzZX0g&amp;exp_price=Ny4z&amp;u=1&amp;utm_audienceid=advertising_web_gg_2d&amp;utm_source=google&amp;utm_medium=cpc&amp;utm_campaign=22297525156&amp;utm_term=assgid-6556815426%2Cagi-%2Cadi-%2Ctid-%2Cdev-c%2Creg-9195655%2Cmd-5f2b8040bc26dd04061b6c2d&amp;gad_source=1&amp;gad_campaignid=22297526845&amp;gclid=Cj0KCQjwpv7NBhCzARIsADkIfWzHxdLIrYE81QL-uxroPEplWSLZKBq8WLb9cCRDUwW7krDo5Ue320oaAuLyEALw_wcB</t>
  </si>
  <si>
    <t>3S 18650 charger, 12.6V, 2A</t>
  </si>
  <si>
    <t>-</t>
  </si>
  <si>
    <t>https://www.joom.com/en/products/62b2dc6e370a7f01c6ae2a81?currency=EUR&amp;utm_productid=62b2dc6e370a7f01c6ae2a81&amp;utm_feed=web&amp;utm_hash=12098f70a0f34157a9159200d8bc64bd&amp;variant_id=62b2dc6e370a7f58c6ae2a86&amp;gsAttrs=eyJyZWdpb24iOiJQVCIsICJzcGVjaWFsUHJpY2VVc2VkIjpmYWxzZX0g&amp;exp_price=Mi4z&amp;u=1&amp;utm_audienceid=advertising_web_gg_2d&amp;utm_source=google&amp;utm_medium=cpc&amp;utm_campaign=22287153090&amp;utm_term=assgid-6556851760%2Cagi-%2Cadi-%2Ctid-%2Cdev-c%2Creg-1011756%2Cmd-62b2dc6e370a7f58c6ae2a86&amp;gad_source=1&amp;gad_campaignid=22297553992&amp;gclid=Cj0KCQjws83OBhD4ARIsACblj1_WPGAzpB5_ZhmNWAy-px2RFnkteHuV36CFup1e8AmuLTG3KSwo9n8aAuZHEALw_wcB</t>
  </si>
  <si>
    <t>Body of our prototype</t>
  </si>
  <si>
    <t>204.800.13</t>
  </si>
  <si>
    <t>IKEA</t>
  </si>
  <si>
    <t>Reflective for the UV C LED, waterproof, isothermic</t>
  </si>
  <si>
    <t>Continente</t>
  </si>
  <si>
    <t>POWER CALCULATIONS</t>
  </si>
  <si>
    <t>EQUIPMENT</t>
  </si>
  <si>
    <t>Voltage [V]</t>
  </si>
  <si>
    <t>I_normal [A]</t>
  </si>
  <si>
    <t>I_max [A]</t>
  </si>
  <si>
    <t>P_normal [W]</t>
  </si>
  <si>
    <t>P_max [W]</t>
  </si>
  <si>
    <t>TOTAL</t>
  </si>
  <si>
    <t>The power consumption is also dependant on how long each component is 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</si>
</sst>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[$€-2]\ #,##0.00"/>
    <numFmt numFmtId="166" formatCode="#,##0.00\ [$€-1]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1"/>
    </font>
    <font>
      <sz val="11"/>
      <color rgb="FF151515"/>
      <name val="TT Norms Pro"/>
      <charset val="1"/>
    </font>
    <font>
      <sz val="11"/>
      <color rgb="FF0F0F0F"/>
      <name val="Calibri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3" borderId="1" xfId="0" applyFill="1" applyBorder="1"/>
    <xf numFmtId="0" fontId="0" fillId="2" borderId="1" xfId="0" applyFill="1" applyBorder="1"/>
    <xf numFmtId="0" fontId="1" fillId="2" borderId="1" xfId="1" applyFill="1" applyBorder="1"/>
    <xf numFmtId="0" fontId="0" fillId="2" borderId="3" xfId="0" applyFill="1" applyBorder="1"/>
    <xf numFmtId="0" fontId="0" fillId="2" borderId="4" xfId="0" applyFill="1" applyBorder="1"/>
    <xf numFmtId="0" fontId="2" fillId="0" borderId="2" xfId="0" applyFont="1" applyBorder="1"/>
    <xf numFmtId="0" fontId="0" fillId="3" borderId="3" xfId="0" applyFill="1" applyBorder="1"/>
    <xf numFmtId="0" fontId="1" fillId="3" borderId="1" xfId="1" applyFill="1" applyBorder="1"/>
    <xf numFmtId="164" fontId="0" fillId="2" borderId="5" xfId="0" applyNumberFormat="1" applyFill="1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0" fontId="3" fillId="4" borderId="2" xfId="0" applyFont="1" applyFill="1" applyBorder="1"/>
    <xf numFmtId="0" fontId="2" fillId="5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0" fillId="2" borderId="11" xfId="0" applyFill="1" applyBorder="1"/>
    <xf numFmtId="165" fontId="5" fillId="4" borderId="2" xfId="0" applyNumberFormat="1" applyFont="1" applyFill="1" applyBorder="1"/>
    <xf numFmtId="165" fontId="0" fillId="5" borderId="1" xfId="0" applyNumberFormat="1" applyFill="1" applyBorder="1"/>
    <xf numFmtId="0" fontId="8" fillId="3" borderId="1" xfId="0" applyFont="1" applyFill="1" applyBorder="1" applyAlignment="1">
      <alignment wrapText="1"/>
    </xf>
    <xf numFmtId="0" fontId="1" fillId="3" borderId="1" xfId="1" applyFill="1" applyBorder="1" applyAlignment="1"/>
    <xf numFmtId="0" fontId="7" fillId="3" borderId="1" xfId="0" applyFont="1" applyFill="1" applyBorder="1"/>
    <xf numFmtId="0" fontId="2" fillId="0" borderId="4" xfId="0" applyFont="1" applyBorder="1"/>
    <xf numFmtId="166" fontId="0" fillId="3" borderId="1" xfId="0" applyNumberFormat="1" applyFill="1" applyBorder="1"/>
    <xf numFmtId="0" fontId="0" fillId="3" borderId="11" xfId="0" applyFill="1" applyBorder="1"/>
    <xf numFmtId="166" fontId="0" fillId="3" borderId="5" xfId="0" applyNumberFormat="1" applyFill="1" applyBorder="1"/>
    <xf numFmtId="0" fontId="4" fillId="0" borderId="0" xfId="0" applyFont="1"/>
    <xf numFmtId="0" fontId="2" fillId="0" borderId="1" xfId="0" applyFont="1" applyBorder="1"/>
    <xf numFmtId="0" fontId="2" fillId="0" borderId="6" xfId="0" applyFont="1" applyBorder="1"/>
    <xf numFmtId="0" fontId="0" fillId="3" borderId="7" xfId="0" applyFill="1" applyBorder="1"/>
    <xf numFmtId="0" fontId="3" fillId="4" borderId="12" xfId="0" applyFont="1" applyFill="1" applyBorder="1"/>
    <xf numFmtId="165" fontId="5" fillId="4" borderId="12" xfId="0" applyNumberFormat="1" applyFont="1" applyFill="1" applyBorder="1"/>
    <xf numFmtId="0" fontId="0" fillId="0" borderId="1" xfId="0" applyBorder="1"/>
    <xf numFmtId="0" fontId="0" fillId="6" borderId="1" xfId="0" applyFill="1" applyBorder="1"/>
    <xf numFmtId="0" fontId="0" fillId="7" borderId="1" xfId="0" applyFill="1" applyBorder="1"/>
    <xf numFmtId="0" fontId="0" fillId="3" borderId="2" xfId="0" applyFill="1" applyBorder="1"/>
    <xf numFmtId="0" fontId="0" fillId="7" borderId="2" xfId="0" applyFill="1" applyBorder="1"/>
    <xf numFmtId="0" fontId="0" fillId="3" borderId="3" xfId="0" applyFill="1" applyBorder="1" applyAlignment="1">
      <alignment wrapText="1"/>
    </xf>
    <xf numFmtId="0" fontId="0" fillId="3" borderId="5" xfId="0" applyFill="1" applyBorder="1"/>
    <xf numFmtId="0" fontId="0" fillId="2" borderId="5" xfId="0" applyFill="1" applyBorder="1"/>
    <xf numFmtId="0" fontId="0" fillId="3" borderId="1" xfId="0" applyFill="1" applyBorder="1" applyAlignment="1">
      <alignment horizontal="right"/>
    </xf>
    <xf numFmtId="0" fontId="1" fillId="0" borderId="0" xfId="1"/>
    <xf numFmtId="0" fontId="0" fillId="2" borderId="2" xfId="0" applyFill="1" applyBorder="1"/>
    <xf numFmtId="0" fontId="1" fillId="2" borderId="2" xfId="1" applyFill="1" applyBorder="1"/>
    <xf numFmtId="0" fontId="0" fillId="0" borderId="7" xfId="0" applyBorder="1"/>
    <xf numFmtId="166" fontId="0" fillId="0" borderId="13" xfId="0" applyNumberFormat="1" applyBorder="1"/>
    <xf numFmtId="166" fontId="0" fillId="0" borderId="1" xfId="0" applyNumberFormat="1" applyBorder="1"/>
    <xf numFmtId="166" fontId="2" fillId="0" borderId="1" xfId="0" applyNumberFormat="1" applyFont="1" applyBorder="1"/>
    <xf numFmtId="0" fontId="2" fillId="0" borderId="3" xfId="0" applyFont="1" applyBorder="1"/>
    <xf numFmtId="166" fontId="0" fillId="3" borderId="3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0" fontId="0" fillId="0" borderId="9" xfId="0" applyBorder="1"/>
    <xf numFmtId="0" fontId="0" fillId="8" borderId="0" xfId="0" applyFill="1"/>
    <xf numFmtId="0" fontId="0" fillId="9" borderId="0" xfId="0" applyFill="1"/>
    <xf numFmtId="0" fontId="9" fillId="0" borderId="1" xfId="0" applyFont="1" applyFill="1" applyBorder="1"/>
    <xf numFmtId="0" fontId="0" fillId="0" borderId="1" xfId="0" applyFill="1" applyBorder="1"/>
  </cellXfs>
  <cellStyles count="2">
    <cellStyle name="Hyperlink" xfId="1" xr:uid="{00000000-000B-0000-0000-000008000000}"/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iwi-electronics.com/en/grove-3-axis-digital-accelerometer-lis3dhtr-10005?country=&amp;gad_source=1&amp;gad_campaignid=1906220635&amp;gbraid=0AAAAADuMvudbZ22eTaGBhQ2TfiiDoi3fz&amp;gclid=Cj0KCQjwpv7NBhCzARIsADkIfWyxVKwrAaA8awgftQe6w-7B0KZJAAQohLN0m3fR54h-RupqRFGuqloaAlYvEALw_wcB" TargetMode="External"/><Relationship Id="rId18" Type="http://schemas.openxmlformats.org/officeDocument/2006/relationships/hyperlink" Target="https://mauser.pt/002-1190/transistor-irlz44n" TargetMode="External"/><Relationship Id="rId26" Type="http://schemas.openxmlformats.org/officeDocument/2006/relationships/hyperlink" Target="https://mauser.pt/095-0745/dfrobot-sen0244-sensor-medidor-de-tds-analogico-para-arduino" TargetMode="External"/><Relationship Id="rId39" Type="http://schemas.openxmlformats.org/officeDocument/2006/relationships/hyperlink" Target="https://www.fruugo.pt/esp32s-esp32-devkit-v1-placa-de-desenvolvimento-wifi-sem-fio-micro-usb-dual-core/p-427373020-897591338?language=pt&amp;ac=google&amp;utm_source=google&amp;utm_medium=paid&amp;asc=pmax&amp;gad_source=1&amp;gad_campaignid=20581930273&amp;gbraid=0AAAAADpXug3j1woIEfOAwSzAf4HkC5hjP&amp;gclid=CjwKCAjw-8vPBhBbEiwAoA39Wv4BjcvI-jvfOcy_mIVh_YjBvTfwaoDvBeayXCvWP7ZRDwcfP4L75RoCixMQAvD_BwE" TargetMode="External"/><Relationship Id="rId21" Type="http://schemas.openxmlformats.org/officeDocument/2006/relationships/hyperlink" Target="https://www.joom.com/en/products/6825a8bd9efc6301146993ee?currency=EUR&amp;utm_productid=6825a8bd9efc6301146993ee&amp;utm_feed=web&amp;utm_hash=9dae75fce7e0aaa8b0144c8b0ba86931&amp;variant_id=6825a8bd9efc633b146993f0&amp;gsAttrs=eyJyZWdpb24iOiJQVCIsICJzcGVjaWFsUHJpY2VVc2VkIjpmYWxzZX0g&amp;exp_price=OC40&amp;u=1&amp;utm_audienceid=advertising_web_gg_2d&amp;utm_source=google&amp;utm_medium=cpc&amp;utm_campaign=22287153090&amp;utm_term=assgid-6556851760%2Cagi-%2Cadi-%2Ctid-%2Cdev-c%2Creg-9195655%2Cmd-6825a8bd9efc633b146993f0&amp;gad_source=1&amp;gad_campaignid=22297553992&amp;gclid=Cj0KCQjwpv7NBhCzARIsADkIfWy3CEvsdWRWRGjQ01qn3wbePnNOckEmUfo4uaCQfXqHznYuDIPGD5EaAhrQEALw_wcB" TargetMode="External"/><Relationship Id="rId34" Type="http://schemas.openxmlformats.org/officeDocument/2006/relationships/hyperlink" Target="https://mauser.pt/009-9019/eska-fusivel-de-vidro-rapido-5x20mm-f5-0a-250vac" TargetMode="External"/><Relationship Id="rId42" Type="http://schemas.openxmlformats.org/officeDocument/2006/relationships/hyperlink" Target="https://www.joom.com/pt/products/693b804867a06c017cd7e07b?currency=EUR&amp;utm_productid=693b804867a06c017cd7e07b&amp;utm_feed=web&amp;utm_hash=7805a962fa98c44ed1f09adeeca93f34&amp;variant_id=693b804867a06c697cd7e07d&amp;gsAttrs=eyJyZWdpb24iOiJQVCJ9&amp;exp_price=My4z&amp;country=PT&amp;utm_audienceid=advertising_web_impact_2d&amp;click_id=3KXUg%3Axb6xycRwLw3f064S9yUkuyvswg21X6Vk0&amp;sharedid=&amp;utm_medium=partners&amp;utm_source=impact&amp;utm_campaign=1190899&amp;irgwc=1&amp;afsrc=1" TargetMode="External"/><Relationship Id="rId7" Type="http://schemas.openxmlformats.org/officeDocument/2006/relationships/hyperlink" Target="https://www.joom.com/pt/products/5f2b8040bc26dd01061b6c2b?currency=EUR&amp;utm_productid=5f2b8040bc26dd01061b6c2b&amp;utm_feed=web&amp;utm_hash=d46ff3454760572f568108239310bc99&amp;variant_id=5f2b8040bc26dd04061b6c2d&amp;gsAttrs=eyJyZWdpb24iOiJQVCIsICJzcGVjaWFsUHJpY2VVc2VkIjpmYWxzZX0g&amp;exp_price=Ny4z&amp;u=1&amp;utm_audienceid=advertising_web_gg_2d&amp;utm_source=google&amp;utm_medium=cpc&amp;utm_campaign=22297525156&amp;utm_term=assgid-6556815426%2Cagi-%2Cadi-%2Ctid-%2Cdev-c%2Creg-9195655%2Cmd-5f2b8040bc26dd04061b6c2d&amp;gad_source=1&amp;gad_campaignid=22297526845&amp;gclid=Cj0KCQjwpv7NBhCzARIsADkIfWzHxdLIrYE81QL-uxroPEplWSLZKBq8WLb9cCRDUwW7krDo5Ue320oaAuLyEALw_wcB" TargetMode="External"/><Relationship Id="rId2" Type="http://schemas.openxmlformats.org/officeDocument/2006/relationships/hyperlink" Target="https://www.ikea.com/pt/en/p/ikea-365-water-bottle-dark-grey-20480013/" TargetMode="External"/><Relationship Id="rId16" Type="http://schemas.openxmlformats.org/officeDocument/2006/relationships/hyperlink" Target="https://www.continente.pt/produto/papel-de-aluminio-reforcado-10m-continente-continente-7520073.html" TargetMode="External"/><Relationship Id="rId20" Type="http://schemas.openxmlformats.org/officeDocument/2006/relationships/hyperlink" Target="https://www.fruugo.pt/ky-015-dht-11-dht11-modulo-digital-de-sensores-de-temperatura-e-umidade-relativa-para-arduino-diy-kit/p-357495461-776960932" TargetMode="External"/><Relationship Id="rId29" Type="http://schemas.openxmlformats.org/officeDocument/2006/relationships/hyperlink" Target="https://mauser.pt/035-5333/placa-bms-com-balanceamento-para-3-baterias-li-ion-18650-3s-12-6vdc-20a" TargetMode="External"/><Relationship Id="rId41" Type="http://schemas.openxmlformats.org/officeDocument/2006/relationships/hyperlink" Target="https://mauser.pt/011-0678/ficha-dc-macho-5-5x2-1x10mm-c-parafusos" TargetMode="External"/><Relationship Id="rId1" Type="http://schemas.openxmlformats.org/officeDocument/2006/relationships/hyperlink" Target="https://www.continente.pt/produto/papel-de-aluminio-reforcado-10m-continente-continente-7520073.html" TargetMode="External"/><Relationship Id="rId6" Type="http://schemas.openxmlformats.org/officeDocument/2006/relationships/hyperlink" Target="https://www.joom.com/en/products/6825a8bd9efc6301146993ee?currency=EUR&amp;utm_productid=6825a8bd9efc6301146993ee&amp;utm_feed=web&amp;utm_hash=9dae75fce7e0aaa8b0144c8b0ba86931&amp;variant_id=6825a8bd9efc633b146993f0&amp;gsAttrs=eyJyZWdpb24iOiJQVCIsICJzcGVjaWFsUHJpY2VVc2VkIjpmYWxzZX0g&amp;exp_price=OC40&amp;u=1&amp;utm_audienceid=advertising_web_gg_2d&amp;utm_source=google&amp;utm_medium=cpc&amp;utm_campaign=22287153090&amp;utm_term=assgid-6556851760%2Cagi-%2Cadi-%2Ctid-%2Cdev-c%2Creg-9195655%2Cmd-6825a8bd9efc633b146993f0&amp;gad_source=1&amp;gad_campaignid=22297553992&amp;gclid=Cj0KCQjwpv7NBhCzARIsADkIfWy3CEvsdWRWRGjQ01qn3wbePnNOckEmUfo4uaCQfXqHznYuDIPGD5EaAhrQEALw_wcB" TargetMode="External"/><Relationship Id="rId11" Type="http://schemas.openxmlformats.org/officeDocument/2006/relationships/hyperlink" Target="https://www.joom.com/en/products/63a408e9a4b0a6014574d4f7?currency=EUR&amp;utm_productid=63a408e9a4b0a6014574d4f7&amp;utm_feed=web&amp;utm_hash=9d65c70135b452273166e84a715d299e&amp;variant_id=63a408e9a4b0a6b74574d4f9&amp;gsAttrs=eyJyZWdpb24iOiJQVCIsICJzcGVjaWFsUHJpY2VVc2VkIjpmYWxzZX0g&amp;exp_price=MTEuOSAg&amp;u=1&amp;utm_audienceid=advertising_web_gg_2d&amp;utm_source=google&amp;utm_medium=cpc&amp;utm_campaign=22287153090&amp;utm_term=assgid-6556851760%2Cagi-%2Cadi-%2Ctid-%2Cdev-c%2Creg-9195655%2Cmd-63a408e9a4b0a6b74574d4f9&amp;gad_source=1&amp;gad_campaignid=22297553992&amp;gclid=Cj0KCQjwm6POBhCrARIsAIG58CKwMM7TEc8qT128rBy8XmdgbcP67wOlFPb5E81K71nXtnZbCj_KSVUaAoSLEALw_wcB" TargetMode="External"/><Relationship Id="rId24" Type="http://schemas.openxmlformats.org/officeDocument/2006/relationships/hyperlink" Target="https://mauser.pt/016-0149/goobay-rolo-de-fio-de-cobre-multifilar-1-1mm-1x0-14mm-vermelho-10m" TargetMode="External"/><Relationship Id="rId32" Type="http://schemas.openxmlformats.org/officeDocument/2006/relationships/hyperlink" Target="https://mauser.pt/011-0678/ficha-dc-macho-5-5x2-1x10mm-c-parafusos" TargetMode="External"/><Relationship Id="rId37" Type="http://schemas.openxmlformats.org/officeDocument/2006/relationships/hyperlink" Target="https://mauser.pt/035-0688/suporte-de-pilhas-3x18650-com-fios-de-130mm" TargetMode="External"/><Relationship Id="rId40" Type="http://schemas.openxmlformats.org/officeDocument/2006/relationships/hyperlink" Target="https://www.joom.com/pt/products/5ca4a5438b45130101349aa1?currency=EUR&amp;utm_productid=5ca4a5438b45130101349aa1&amp;utm_freeze_token=eyJraWQiOiJ2MSIsInR5cCI6IkpXVCIsImFsZyI6IkVTMjU2In0.eyJleHAiOjE3Nzc2ODU0ODUsInIiOiJQVCIsImMiOiJFVVIiLCJ2Ijp0cnVlLCJwcyI6W3sicCI6IjVjYTRhNTQzOGI0NTEzMDEwMTM0OWFhMSIsInYiOiI1Y2E0YTU0MzhiNDUxMzA0MDEzNDlhYTQiLCJjIjoyLjJ9XX0.wyzKdhANPnAYJiXjfuuubCYn3LaeOFO5X655r8WNUPs7RibpVSkUXQ4g3TlPFpswBnQGEqhD-51Fm5_p0XpXRQ&amp;variant_id=5ca4a5438b45130401349aa4&amp;gsAttrs=eyJyZWdpb24iOiJQVCJ9&amp;u=1&amp;utm_audienceid=advertising_web_gg_2d&amp;utm_source=google&amp;utm_medium=cpc&amp;utm_campaign=22297525156&amp;utm_term=assgid-6556815426%2Cagi-%2Cadi-%2Ctid-%2Cdev-c%2Creg-9195655%2Cmd-5ca4a5438b45130401349aa4&amp;gad_source=1&amp;gad_campaignid=22297526845&amp;gclid=CjwKCAjw-8vPBhBbEiwAoA39Wqz4I9C1fPdv1GntY8Pn5_wev3Lk-zNxcUIpkgOfG1Ipt5atLWFAqBoC5UEQAvD_BwE" TargetMode="External"/><Relationship Id="rId5" Type="http://schemas.openxmlformats.org/officeDocument/2006/relationships/hyperlink" Target="https://www.fruugo.pt/ky-015-dht-11-dht11-modulo-digital-de-sensores-de-temperatura-e-umidade-relativa-para-arduino-diy-kit/p-357495461-776960932" TargetMode="External"/><Relationship Id="rId15" Type="http://schemas.openxmlformats.org/officeDocument/2006/relationships/hyperlink" Target="https://mauser.pt/095-0745/dfrobot-sen0244-sensor-medidor-de-tds-analogico-para-arduino" TargetMode="External"/><Relationship Id="rId23" Type="http://schemas.openxmlformats.org/officeDocument/2006/relationships/hyperlink" Target="https://mauser.pt/096-6400/placa-protoboard-50x70mm-432-furos" TargetMode="External"/><Relationship Id="rId28" Type="http://schemas.openxmlformats.org/officeDocument/2006/relationships/hyperlink" Target="https://mauser.pt/120-0422/panasonic-ncr18650b-bateria-li-ion-18650-3-6v-3350mah-18-2x65mm" TargetMode="External"/><Relationship Id="rId36" Type="http://schemas.openxmlformats.org/officeDocument/2006/relationships/hyperlink" Target="https://mauser.pt/120-0422/panasonic-ncr18650b-bateria-li-ion-18650-3-6v-3350mah-18-2x65mm" TargetMode="External"/><Relationship Id="rId10" Type="http://schemas.openxmlformats.org/officeDocument/2006/relationships/hyperlink" Target="https://mauser.pt/096-6400/placa-protoboard-50x70mm-432-furos" TargetMode="External"/><Relationship Id="rId19" Type="http://schemas.openxmlformats.org/officeDocument/2006/relationships/hyperlink" Target="https://www.fruugo.pt/resistor-sensivel-a-forca-fsr406-para-modulo-de-sensor-flexivel-de-resistor-de-deteccao-de-forca-de-assento-inteligente/p-364447465-790208812" TargetMode="External"/><Relationship Id="rId31" Type="http://schemas.openxmlformats.org/officeDocument/2006/relationships/hyperlink" Target="https://www.joom.com/en/products/62b2dc6e370a7f01c6ae2a81?currency=EUR&amp;utm_productid=62b2dc6e370a7f01c6ae2a81&amp;utm_feed=web&amp;utm_hash=12098f70a0f34157a9159200d8bc64bd&amp;variant_id=62b2dc6e370a7f58c6ae2a86&amp;gsAttrs=eyJyZWdpb24iOiJQVCIsICJzcGVjaWFsUHJpY2VVc2VkIjpmYWxzZX0g&amp;exp_price=Mi4z&amp;u=1&amp;utm_audienceid=advertising_web_gg_2d&amp;utm_source=google&amp;utm_medium=cpc&amp;utm_campaign=22287153090&amp;utm_term=assgid-6556851760%2Cagi-%2Cadi-%2Ctid-%2Cdev-c%2Creg-1011756%2Cmd-62b2dc6e370a7f58c6ae2a86&amp;gad_source=1&amp;gad_campaignid=22297553992&amp;gclid=Cj0KCQjws83OBhD4ARIsACblj1_WPGAzpB5_ZhmNWAy-px2RFnkteHuV36CFup1e8AmuLTG3KSwo9n8aAuZHEALw_wcB" TargetMode="External"/><Relationship Id="rId44" Type="http://schemas.openxmlformats.org/officeDocument/2006/relationships/hyperlink" Target="https://www.digikey.pt/pt/products/detail/dfrobot/FIT0869/15997370?gclsrc=aw.ds&amp;gad_source=1&amp;gad_campaignid=18734776202&amp;gbraid=0AAAAADrbLlim1d0NEv0TfUA13MEmRYTXk&amp;gclid=CjwKCAjw-8vPBhBbEiwAoA39WrFTIanTCeyicsNidUDfDJLenXnhzzaLwsdZG9cgvcrGhuRuUUh3pxoCmZgQAvD_BwE" TargetMode="External"/><Relationship Id="rId4" Type="http://schemas.openxmlformats.org/officeDocument/2006/relationships/hyperlink" Target="https://www.fruugo.pt/resistor-sensivel-a-forca-fsr406-para-modulo-de-sensor-flexivel-de-resistor-de-deteccao-de-forca-de-assento-inteligente/p-364447465-790208812" TargetMode="External"/><Relationship Id="rId9" Type="http://schemas.openxmlformats.org/officeDocument/2006/relationships/hyperlink" Target="https://mauser.pt/083-1022/interruptor-magnetico-reed-switch-de-embutir-redondo-spst-no-100v-0-5a" TargetMode="External"/><Relationship Id="rId14" Type="http://schemas.openxmlformats.org/officeDocument/2006/relationships/hyperlink" Target="https://www.fruugo.pt/dc12-24v-uvc-water-purifier-pet-led-disinfection-module/p-358937374-780877109?language=en&amp;ac=google&amp;utm_source=google&amp;utm_medium=paid&amp;gad_source=1&amp;gad_campaignid=22510261105&amp;gbraid=0AAAAADpXug2kBoddNftdZKTwBlS4Ex1eW&amp;gclid=Cj0KCQjw4a3OBhCHARIsAChaqJNIjreymgiKzanU2tObTMg75b8o1Es6pt1YNd4mioK9c7y2s26d4z0aAiqHEALw_wcB" TargetMode="External"/><Relationship Id="rId22" Type="http://schemas.openxmlformats.org/officeDocument/2006/relationships/hyperlink" Target="https://mauser.pt/083-1022/interruptor-magnetico-reed-switch-de-embutir-redondo-spst-no-100v-0-5a" TargetMode="External"/><Relationship Id="rId27" Type="http://schemas.openxmlformats.org/officeDocument/2006/relationships/hyperlink" Target="https://mauser.pt/009-9072/eska-fusivel-de-vidro-lento-5x20mm-t1-0a-250vac" TargetMode="External"/><Relationship Id="rId30" Type="http://schemas.openxmlformats.org/officeDocument/2006/relationships/hyperlink" Target="https://mauser.pt/035-0686/suporte-de-pilha-1x18650-com-fios-de-130mm" TargetMode="External"/><Relationship Id="rId35" Type="http://schemas.openxmlformats.org/officeDocument/2006/relationships/hyperlink" Target="https://mauser.pt/019-0631/porta-fusivel-rosca-para-fusiveis-cilindricos-5x20mm" TargetMode="External"/><Relationship Id="rId43" Type="http://schemas.openxmlformats.org/officeDocument/2006/relationships/hyperlink" Target="https://www.digikey.pt/pt/products/detail/adafruit-industries-llc/2809/5774319?gclsrc=aw.ds&amp;gad_source=1&amp;gad_campaignid=20195109022&amp;gbraid=0AAAAADrbLlg-KxR1eU07cD07N_UbvpfaJ&amp;gclid=CjwKCAjwtcHPBhADEiwAWo3sJkOKz2Ax1tZPCCSMqDPQ-IqxrSCTeWsnuEVxdUNEX-yECpgntdQBKhoC_HIQAvD_BwE" TargetMode="External"/><Relationship Id="rId8" Type="http://schemas.openxmlformats.org/officeDocument/2006/relationships/hyperlink" Target="https://mauser.pt/096-7803/conversor-step-down-uin-4-35v-uout-1-2-30v-3a-lm2596" TargetMode="External"/><Relationship Id="rId3" Type="http://schemas.openxmlformats.org/officeDocument/2006/relationships/hyperlink" Target="https://mauser.pt/002-1190/transistor-irlz44n" TargetMode="External"/><Relationship Id="rId12" Type="http://schemas.openxmlformats.org/officeDocument/2006/relationships/hyperlink" Target="https://mauser.pt/016-0149/goobay-rolo-de-fio-de-cobre-multifilar-1-1mm-1x0-14mm-vermelho-10m" TargetMode="External"/><Relationship Id="rId17" Type="http://schemas.openxmlformats.org/officeDocument/2006/relationships/hyperlink" Target="https://www.ikea.com/pt/en/p/ikea-365-water-bottle-dark-grey-20480013/" TargetMode="External"/><Relationship Id="rId25" Type="http://schemas.openxmlformats.org/officeDocument/2006/relationships/hyperlink" Target="https://www.fruugo.pt/dc12-24v-uvc-water-purifier-pet-led-disinfection-module/p-358937374-780877109?language=en&amp;ac=google&amp;utm_source=google&amp;utm_medium=paid&amp;gad_source=1&amp;gad_campaignid=22510261105&amp;gbraid=0AAAAADpXug2kBoddNftdZKTwBlS4Ex1eW&amp;gclid=Cj0KCQjw4a3OBhCHARIsAChaqJNIjreymgiKzanU2tObTMg75b8o1Es6pt1YNd4mioK9c7y2s26d4z0aAiqHEALw_wcB" TargetMode="External"/><Relationship Id="rId33" Type="http://schemas.openxmlformats.org/officeDocument/2006/relationships/hyperlink" Target="https://mauser.pt/019-0631/porta-fusivel-rosca-para-fusiveis-cilindricos-5x20mm" TargetMode="External"/><Relationship Id="rId38" Type="http://schemas.openxmlformats.org/officeDocument/2006/relationships/hyperlink" Target="https://www.joom.com/pt/products/609e4a082b4eb80173970240?variant_id=609e4a082b4eb8f97397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8"/>
  <sheetViews>
    <sheetView tabSelected="1" workbookViewId="0">
      <selection activeCell="I19" sqref="I19"/>
    </sheetView>
  </sheetViews>
  <sheetFormatPr defaultColWidth="9.140625" defaultRowHeight="15"/>
  <cols>
    <col min="1" max="1" width="37.140625" customWidth="1"/>
    <col min="2" max="2" width="49" customWidth="1"/>
    <col min="3" max="3" width="29" bestFit="1" customWidth="1"/>
    <col min="4" max="5" width="25.140625" bestFit="1" customWidth="1"/>
    <col min="6" max="6" width="14.28515625" customWidth="1"/>
    <col min="7" max="7" width="14.7109375" customWidth="1"/>
    <col min="8" max="8" width="24.28515625" customWidth="1"/>
    <col min="12" max="12" width="25.7109375" bestFit="1" customWidth="1"/>
  </cols>
  <sheetData>
    <row r="2" spans="1:12">
      <c r="A2" t="s">
        <v>0</v>
      </c>
      <c r="H2" s="57" t="s">
        <v>1</v>
      </c>
    </row>
    <row r="3" spans="1:12" ht="18.75">
      <c r="A3" s="30" t="s">
        <v>2</v>
      </c>
      <c r="H3" s="58" t="s">
        <v>3</v>
      </c>
    </row>
    <row r="4" spans="1:12">
      <c r="A4" s="31" t="s">
        <v>4</v>
      </c>
      <c r="B4" s="31" t="s">
        <v>5</v>
      </c>
      <c r="C4" s="31" t="s">
        <v>6</v>
      </c>
      <c r="D4" s="31" t="s">
        <v>7</v>
      </c>
      <c r="E4" s="52" t="s">
        <v>8</v>
      </c>
      <c r="F4" s="56"/>
      <c r="L4" s="31" t="s">
        <v>9</v>
      </c>
    </row>
    <row r="5" spans="1:12">
      <c r="A5" s="1" t="s">
        <v>10</v>
      </c>
      <c r="B5" s="8" t="s">
        <v>11</v>
      </c>
      <c r="C5" s="1">
        <v>1</v>
      </c>
      <c r="D5" s="1" t="s">
        <v>12</v>
      </c>
      <c r="E5" s="53">
        <v>14.1</v>
      </c>
      <c r="F5" s="59"/>
      <c r="K5" s="36" t="s">
        <v>13</v>
      </c>
      <c r="L5" s="49">
        <v>3.49</v>
      </c>
    </row>
    <row r="6" spans="1:12">
      <c r="A6" s="1" t="s">
        <v>14</v>
      </c>
      <c r="B6" s="24" t="s">
        <v>15</v>
      </c>
      <c r="C6" s="1">
        <v>1</v>
      </c>
      <c r="D6" s="1" t="s">
        <v>16</v>
      </c>
      <c r="E6" s="53">
        <v>1.1399999999999999</v>
      </c>
      <c r="F6" s="59"/>
      <c r="K6" s="48" t="s">
        <v>17</v>
      </c>
      <c r="L6" s="50">
        <v>18</v>
      </c>
    </row>
    <row r="7" spans="1:12">
      <c r="A7" s="1" t="s">
        <v>18</v>
      </c>
      <c r="B7" s="24" t="s">
        <v>19</v>
      </c>
      <c r="C7" s="1">
        <v>3</v>
      </c>
      <c r="D7" s="1" t="s">
        <v>16</v>
      </c>
      <c r="E7" s="53">
        <v>14.65</v>
      </c>
      <c r="F7" s="60"/>
      <c r="K7" s="36" t="s">
        <v>20</v>
      </c>
      <c r="L7" s="50">
        <v>4</v>
      </c>
    </row>
    <row r="8" spans="1:12">
      <c r="A8" s="1" t="s">
        <v>21</v>
      </c>
      <c r="B8" s="8" t="s">
        <v>22</v>
      </c>
      <c r="C8" s="1">
        <v>1</v>
      </c>
      <c r="D8" s="1" t="s">
        <v>16</v>
      </c>
      <c r="E8" s="53">
        <v>2.71</v>
      </c>
      <c r="F8" s="60"/>
      <c r="K8" s="36" t="s">
        <v>23</v>
      </c>
      <c r="L8" s="50">
        <v>5.99</v>
      </c>
    </row>
    <row r="9" spans="1:12">
      <c r="A9" s="1" t="s">
        <v>24</v>
      </c>
      <c r="B9" s="8" t="s">
        <v>25</v>
      </c>
      <c r="C9" s="1">
        <v>1</v>
      </c>
      <c r="D9" s="1" t="s">
        <v>16</v>
      </c>
      <c r="E9" s="53">
        <v>3.31</v>
      </c>
      <c r="F9" s="60"/>
      <c r="K9" s="31" t="s">
        <v>26</v>
      </c>
      <c r="L9" s="51">
        <f>SUM(L5:L8)</f>
        <v>31.480000000000004</v>
      </c>
    </row>
    <row r="10" spans="1:12">
      <c r="A10" s="1" t="s">
        <v>27</v>
      </c>
      <c r="B10" s="8" t="s">
        <v>28</v>
      </c>
      <c r="C10" s="1">
        <v>1</v>
      </c>
      <c r="D10" s="1" t="s">
        <v>16</v>
      </c>
      <c r="E10" s="53">
        <v>2.2000000000000002</v>
      </c>
      <c r="F10" s="60"/>
    </row>
    <row r="11" spans="1:12">
      <c r="A11" s="1" t="s">
        <v>29</v>
      </c>
      <c r="B11" s="8" t="s">
        <v>30</v>
      </c>
      <c r="C11" s="1">
        <v>1</v>
      </c>
      <c r="D11" s="1" t="s">
        <v>16</v>
      </c>
      <c r="E11" s="53">
        <v>0.92</v>
      </c>
      <c r="F11" s="60"/>
      <c r="L11" t="s">
        <v>31</v>
      </c>
    </row>
    <row r="12" spans="1:12">
      <c r="A12" s="1" t="s">
        <v>32</v>
      </c>
      <c r="B12" s="8" t="s">
        <v>33</v>
      </c>
      <c r="C12" s="1">
        <v>1</v>
      </c>
      <c r="D12" s="1" t="s">
        <v>16</v>
      </c>
      <c r="E12" s="53">
        <v>1.5</v>
      </c>
      <c r="F12" s="60"/>
    </row>
    <row r="13" spans="1:12">
      <c r="A13" s="1" t="s">
        <v>34</v>
      </c>
      <c r="B13" s="8" t="s">
        <v>35</v>
      </c>
      <c r="C13" s="1">
        <v>1</v>
      </c>
      <c r="D13" s="1" t="s">
        <v>16</v>
      </c>
      <c r="E13" s="53">
        <v>2.1</v>
      </c>
      <c r="F13" s="60"/>
      <c r="G13" s="45"/>
    </row>
    <row r="14" spans="1:12">
      <c r="A14" s="1" t="s">
        <v>36</v>
      </c>
      <c r="B14" s="8" t="s">
        <v>37</v>
      </c>
      <c r="C14" s="1">
        <v>1</v>
      </c>
      <c r="D14" s="1" t="s">
        <v>16</v>
      </c>
      <c r="E14" s="53">
        <v>0.18</v>
      </c>
      <c r="F14" s="60"/>
    </row>
    <row r="15" spans="1:12">
      <c r="A15" s="1" t="s">
        <v>38</v>
      </c>
      <c r="B15" s="8" t="s">
        <v>39</v>
      </c>
      <c r="C15" s="44">
        <v>1</v>
      </c>
      <c r="D15" s="1" t="s">
        <v>16</v>
      </c>
      <c r="E15" s="53">
        <v>0.56999999999999995</v>
      </c>
      <c r="F15" s="60"/>
    </row>
    <row r="16" spans="1:12">
      <c r="A16" s="1" t="s">
        <v>40</v>
      </c>
      <c r="B16" s="8" t="s">
        <v>41</v>
      </c>
      <c r="C16" s="1">
        <v>1</v>
      </c>
      <c r="D16" s="1" t="s">
        <v>16</v>
      </c>
      <c r="E16" s="53">
        <v>0.95</v>
      </c>
      <c r="F16" s="60"/>
    </row>
    <row r="17" spans="1:6">
      <c r="A17" s="1" t="s">
        <v>42</v>
      </c>
      <c r="B17" s="24" t="s">
        <v>43</v>
      </c>
      <c r="C17" s="1">
        <v>1</v>
      </c>
      <c r="D17" s="1" t="s">
        <v>16</v>
      </c>
      <c r="E17" s="53">
        <v>1.7</v>
      </c>
      <c r="F17" s="60"/>
    </row>
    <row r="18" spans="1:6">
      <c r="A18" s="1" t="s">
        <v>44</v>
      </c>
      <c r="B18" s="8" t="s">
        <v>45</v>
      </c>
      <c r="C18" s="1">
        <v>1</v>
      </c>
      <c r="D18" s="1" t="s">
        <v>16</v>
      </c>
      <c r="E18" s="53">
        <v>4.21</v>
      </c>
      <c r="F18" s="60"/>
    </row>
    <row r="19" spans="1:6">
      <c r="A19" s="1" t="s">
        <v>46</v>
      </c>
      <c r="B19" s="24" t="s">
        <v>47</v>
      </c>
      <c r="C19" s="1">
        <v>1</v>
      </c>
      <c r="D19" s="1" t="s">
        <v>16</v>
      </c>
      <c r="E19" s="53">
        <v>8.9499999999999993</v>
      </c>
      <c r="F19" s="60"/>
    </row>
    <row r="20" spans="1:6">
      <c r="A20" s="1" t="s">
        <v>48</v>
      </c>
      <c r="B20" s="24" t="s">
        <v>49</v>
      </c>
      <c r="C20" s="1">
        <v>1</v>
      </c>
      <c r="D20" s="1" t="s">
        <v>16</v>
      </c>
      <c r="E20" s="53">
        <v>7.95</v>
      </c>
      <c r="F20" s="60"/>
    </row>
    <row r="21" spans="1:6">
      <c r="A21" s="1" t="s">
        <v>50</v>
      </c>
      <c r="B21" s="24" t="s">
        <v>51</v>
      </c>
      <c r="C21" s="1">
        <v>1</v>
      </c>
      <c r="D21" s="1" t="s">
        <v>16</v>
      </c>
      <c r="E21" s="53">
        <v>7.95</v>
      </c>
      <c r="F21" s="60"/>
    </row>
    <row r="22" spans="1:6">
      <c r="A22" s="1" t="s">
        <v>52</v>
      </c>
      <c r="B22" s="24" t="s">
        <v>53</v>
      </c>
      <c r="C22" s="1">
        <v>1</v>
      </c>
      <c r="D22" s="1" t="s">
        <v>16</v>
      </c>
      <c r="E22" s="53">
        <v>8.4</v>
      </c>
      <c r="F22" s="60"/>
    </row>
    <row r="23" spans="1:6">
      <c r="A23" s="1" t="s">
        <v>54</v>
      </c>
      <c r="B23" s="24" t="s">
        <v>55</v>
      </c>
      <c r="C23" s="1">
        <v>1</v>
      </c>
      <c r="D23" s="1" t="s">
        <v>16</v>
      </c>
      <c r="E23" s="53">
        <v>4.95</v>
      </c>
      <c r="F23" s="60"/>
    </row>
    <row r="24" spans="1:6">
      <c r="A24" s="1" t="s">
        <v>56</v>
      </c>
      <c r="B24" s="24"/>
      <c r="C24" s="1"/>
      <c r="D24" s="1"/>
      <c r="E24" s="53"/>
      <c r="F24" s="60"/>
    </row>
    <row r="25" spans="1:6">
      <c r="A25" s="2" t="s">
        <v>57</v>
      </c>
      <c r="B25" s="3" t="s">
        <v>58</v>
      </c>
      <c r="C25" s="2">
        <v>1</v>
      </c>
      <c r="D25" s="2" t="s">
        <v>16</v>
      </c>
      <c r="E25" s="54">
        <v>2.5</v>
      </c>
      <c r="F25" s="60"/>
    </row>
    <row r="26" spans="1:6" ht="15.75" customHeight="1">
      <c r="A26" s="46" t="s">
        <v>59</v>
      </c>
      <c r="B26" s="47" t="s">
        <v>60</v>
      </c>
      <c r="C26" s="46">
        <v>1</v>
      </c>
      <c r="D26" s="2" t="s">
        <v>16</v>
      </c>
      <c r="E26" s="55">
        <v>1.5</v>
      </c>
      <c r="F26" s="60"/>
    </row>
    <row r="27" spans="1:6" ht="15.75" customHeight="1">
      <c r="A27" s="2" t="s">
        <v>61</v>
      </c>
      <c r="B27" s="3" t="s">
        <v>62</v>
      </c>
      <c r="C27" s="2">
        <v>1</v>
      </c>
      <c r="D27" s="2" t="s">
        <v>16</v>
      </c>
      <c r="E27" s="54">
        <v>3.3</v>
      </c>
      <c r="F27" s="60"/>
    </row>
    <row r="28" spans="1:6">
      <c r="D28" s="34" t="s">
        <v>26</v>
      </c>
      <c r="E28" s="35">
        <f>SUMPRODUCT(E5:E26,C5:C26)</f>
        <v>121.74000000000002</v>
      </c>
    </row>
    <row r="29" spans="1:6">
      <c r="D29" s="14" t="s">
        <v>63</v>
      </c>
      <c r="E29" s="22">
        <f>100-E28</f>
        <v>-21.740000000000023</v>
      </c>
    </row>
    <row r="36" spans="1:8" ht="18.75">
      <c r="A36" s="30" t="s">
        <v>64</v>
      </c>
      <c r="F36" s="10"/>
      <c r="G36" s="10"/>
    </row>
    <row r="37" spans="1:8">
      <c r="A37" s="31" t="s">
        <v>4</v>
      </c>
      <c r="B37" s="32" t="s">
        <v>65</v>
      </c>
      <c r="C37" s="6" t="s">
        <v>66</v>
      </c>
      <c r="D37" s="26" t="s">
        <v>67</v>
      </c>
      <c r="E37" s="6" t="s">
        <v>68</v>
      </c>
      <c r="F37" s="12" t="s">
        <v>5</v>
      </c>
      <c r="G37" s="11" t="s">
        <v>6</v>
      </c>
      <c r="H37" s="6" t="s">
        <v>69</v>
      </c>
    </row>
    <row r="38" spans="1:8" ht="15.75">
      <c r="A38" s="33" t="s">
        <v>10</v>
      </c>
      <c r="B38" s="1" t="s">
        <v>70</v>
      </c>
      <c r="C38" s="18" t="s">
        <v>71</v>
      </c>
      <c r="D38" s="15" t="s">
        <v>72</v>
      </c>
      <c r="E38" s="41" t="s">
        <v>13</v>
      </c>
      <c r="F38" s="8" t="s">
        <v>11</v>
      </c>
      <c r="G38" s="42">
        <v>1</v>
      </c>
      <c r="H38" s="27">
        <v>20.59</v>
      </c>
    </row>
    <row r="39" spans="1:8" ht="15.75">
      <c r="A39" s="1" t="s">
        <v>14</v>
      </c>
      <c r="B39" s="1" t="s">
        <v>73</v>
      </c>
      <c r="C39" s="19" t="s">
        <v>74</v>
      </c>
      <c r="D39" s="25" t="s">
        <v>75</v>
      </c>
      <c r="E39" s="41" t="s">
        <v>13</v>
      </c>
      <c r="F39" s="24" t="s">
        <v>15</v>
      </c>
      <c r="G39" s="42">
        <v>1</v>
      </c>
      <c r="H39" s="27">
        <v>1.1399999999999999</v>
      </c>
    </row>
    <row r="40" spans="1:8">
      <c r="A40" s="1" t="s">
        <v>18</v>
      </c>
      <c r="B40" s="1" t="s">
        <v>76</v>
      </c>
      <c r="C40" s="16" t="s">
        <v>77</v>
      </c>
      <c r="D40" s="1" t="s">
        <v>78</v>
      </c>
      <c r="E40" s="41" t="s">
        <v>13</v>
      </c>
      <c r="F40" s="24" t="s">
        <v>19</v>
      </c>
      <c r="G40" s="42">
        <v>3</v>
      </c>
      <c r="H40" s="27">
        <v>14.6</v>
      </c>
    </row>
    <row r="41" spans="1:8">
      <c r="A41" s="1" t="s">
        <v>24</v>
      </c>
      <c r="B41" s="1" t="s">
        <v>79</v>
      </c>
      <c r="C41" s="16" t="s">
        <v>80</v>
      </c>
      <c r="D41" s="1" t="s">
        <v>81</v>
      </c>
      <c r="E41" s="41" t="s">
        <v>13</v>
      </c>
      <c r="F41" s="24" t="s">
        <v>82</v>
      </c>
      <c r="G41" s="42">
        <v>1</v>
      </c>
      <c r="H41" s="27">
        <v>4.2300000000000004</v>
      </c>
    </row>
    <row r="42" spans="1:8">
      <c r="A42" s="1" t="s">
        <v>21</v>
      </c>
      <c r="B42" s="23" t="s">
        <v>83</v>
      </c>
      <c r="C42" s="1" t="s">
        <v>84</v>
      </c>
      <c r="D42" s="1" t="s">
        <v>81</v>
      </c>
      <c r="E42" s="41" t="s">
        <v>13</v>
      </c>
      <c r="F42" s="8" t="s">
        <v>85</v>
      </c>
      <c r="G42" s="42">
        <v>3</v>
      </c>
      <c r="H42" s="27">
        <v>0.65</v>
      </c>
    </row>
    <row r="43" spans="1:8">
      <c r="A43" s="1" t="s">
        <v>29</v>
      </c>
      <c r="B43" s="23" t="s">
        <v>86</v>
      </c>
      <c r="C43" s="1" t="s">
        <v>87</v>
      </c>
      <c r="D43" s="1" t="s">
        <v>81</v>
      </c>
      <c r="E43" s="41" t="s">
        <v>13</v>
      </c>
      <c r="F43" s="8" t="s">
        <v>30</v>
      </c>
      <c r="G43" s="42">
        <v>1</v>
      </c>
      <c r="H43" s="27">
        <v>0.92</v>
      </c>
    </row>
    <row r="44" spans="1:8">
      <c r="A44" s="1" t="s">
        <v>32</v>
      </c>
      <c r="B44" s="1" t="s">
        <v>88</v>
      </c>
      <c r="C44" s="1" t="s">
        <v>89</v>
      </c>
      <c r="D44" s="1" t="s">
        <v>81</v>
      </c>
      <c r="E44" s="41" t="s">
        <v>13</v>
      </c>
      <c r="F44" s="8" t="s">
        <v>90</v>
      </c>
      <c r="G44" s="42">
        <v>1</v>
      </c>
      <c r="H44" s="27">
        <v>1.89</v>
      </c>
    </row>
    <row r="45" spans="1:8">
      <c r="A45" s="1" t="s">
        <v>91</v>
      </c>
      <c r="B45" s="1" t="s">
        <v>92</v>
      </c>
      <c r="C45" s="1" t="s">
        <v>93</v>
      </c>
      <c r="D45" s="1" t="s">
        <v>81</v>
      </c>
      <c r="E45" s="41" t="s">
        <v>13</v>
      </c>
      <c r="F45" s="8" t="s">
        <v>35</v>
      </c>
      <c r="G45" s="42">
        <v>1</v>
      </c>
      <c r="H45" s="27">
        <v>2.1</v>
      </c>
    </row>
    <row r="46" spans="1:8">
      <c r="A46" s="1" t="s">
        <v>36</v>
      </c>
      <c r="B46" s="1" t="s">
        <v>94</v>
      </c>
      <c r="C46" s="16" t="s">
        <v>95</v>
      </c>
      <c r="D46" s="1" t="s">
        <v>96</v>
      </c>
      <c r="E46" s="7" t="s">
        <v>13</v>
      </c>
      <c r="F46" s="8" t="s">
        <v>97</v>
      </c>
      <c r="G46" s="42">
        <v>1</v>
      </c>
      <c r="H46" s="27">
        <v>0.17</v>
      </c>
    </row>
    <row r="47" spans="1:8">
      <c r="A47" s="1" t="s">
        <v>38</v>
      </c>
      <c r="B47" s="1" t="s">
        <v>98</v>
      </c>
      <c r="C47" s="16" t="s">
        <v>99</v>
      </c>
      <c r="D47" s="1" t="s">
        <v>81</v>
      </c>
      <c r="E47" s="7" t="s">
        <v>13</v>
      </c>
      <c r="F47" s="8" t="s">
        <v>39</v>
      </c>
      <c r="G47" s="42">
        <v>1</v>
      </c>
      <c r="H47" s="27">
        <v>0.56999999999999995</v>
      </c>
    </row>
    <row r="48" spans="1:8">
      <c r="A48" s="1" t="s">
        <v>40</v>
      </c>
      <c r="B48" s="1" t="s">
        <v>100</v>
      </c>
      <c r="C48" s="16" t="s">
        <v>101</v>
      </c>
      <c r="D48" s="1" t="s">
        <v>81</v>
      </c>
      <c r="E48" s="7" t="s">
        <v>13</v>
      </c>
      <c r="F48" s="8" t="s">
        <v>41</v>
      </c>
      <c r="G48" s="42">
        <v>1</v>
      </c>
      <c r="H48" s="27">
        <v>0.95</v>
      </c>
    </row>
    <row r="49" spans="1:8">
      <c r="A49" s="7" t="s">
        <v>42</v>
      </c>
      <c r="B49" s="7" t="s">
        <v>102</v>
      </c>
      <c r="C49" s="16" t="s">
        <v>103</v>
      </c>
      <c r="D49" s="28" t="s">
        <v>104</v>
      </c>
      <c r="E49" s="41" t="s">
        <v>13</v>
      </c>
      <c r="F49" s="24" t="s">
        <v>43</v>
      </c>
      <c r="G49" s="42">
        <v>1</v>
      </c>
      <c r="H49" s="29">
        <v>1.7</v>
      </c>
    </row>
    <row r="50" spans="1:8">
      <c r="A50" s="1" t="s">
        <v>44</v>
      </c>
      <c r="B50" s="1" t="s">
        <v>105</v>
      </c>
      <c r="C50" s="16" t="s">
        <v>106</v>
      </c>
      <c r="D50" s="1" t="s">
        <v>107</v>
      </c>
      <c r="E50" s="7" t="s">
        <v>108</v>
      </c>
      <c r="F50" s="8" t="s">
        <v>109</v>
      </c>
      <c r="G50" s="42">
        <v>1</v>
      </c>
      <c r="H50" s="27">
        <v>9.5299999999999994</v>
      </c>
    </row>
    <row r="51" spans="1:8">
      <c r="A51" s="1" t="s">
        <v>46</v>
      </c>
      <c r="B51" s="1" t="s">
        <v>110</v>
      </c>
      <c r="C51" s="16" t="s">
        <v>111</v>
      </c>
      <c r="D51" s="1" t="s">
        <v>81</v>
      </c>
      <c r="E51" s="41" t="s">
        <v>23</v>
      </c>
      <c r="F51" s="24" t="s">
        <v>47</v>
      </c>
      <c r="G51" s="42">
        <v>1</v>
      </c>
      <c r="H51" s="27">
        <v>8.9499999999999993</v>
      </c>
    </row>
    <row r="52" spans="1:8">
      <c r="A52" s="1" t="s">
        <v>48</v>
      </c>
      <c r="B52" s="1" t="s">
        <v>112</v>
      </c>
      <c r="C52" s="16" t="s">
        <v>113</v>
      </c>
      <c r="D52" s="1" t="s">
        <v>114</v>
      </c>
      <c r="E52" s="41" t="s">
        <v>23</v>
      </c>
      <c r="F52" s="24" t="s">
        <v>49</v>
      </c>
      <c r="G52" s="42">
        <v>1</v>
      </c>
      <c r="H52" s="27">
        <v>7.95</v>
      </c>
    </row>
    <row r="53" spans="1:8" ht="15.75">
      <c r="A53" s="1" t="s">
        <v>50</v>
      </c>
      <c r="B53" s="1" t="s">
        <v>115</v>
      </c>
      <c r="C53" s="18" t="s">
        <v>116</v>
      </c>
      <c r="D53" s="1" t="s">
        <v>117</v>
      </c>
      <c r="E53" s="41" t="s">
        <v>23</v>
      </c>
      <c r="F53" s="24" t="s">
        <v>51</v>
      </c>
      <c r="G53" s="42">
        <v>1</v>
      </c>
      <c r="H53" s="27">
        <v>7.95</v>
      </c>
    </row>
    <row r="54" spans="1:8">
      <c r="A54" s="1" t="s">
        <v>52</v>
      </c>
      <c r="B54" s="1" t="s">
        <v>118</v>
      </c>
      <c r="C54" s="16" t="s">
        <v>119</v>
      </c>
      <c r="D54" s="1" t="s">
        <v>120</v>
      </c>
      <c r="E54" s="41" t="s">
        <v>20</v>
      </c>
      <c r="F54" s="24" t="s">
        <v>53</v>
      </c>
      <c r="G54" s="42">
        <v>1</v>
      </c>
      <c r="H54" s="27">
        <v>12.4</v>
      </c>
    </row>
    <row r="55" spans="1:8">
      <c r="A55" s="1" t="s">
        <v>121</v>
      </c>
      <c r="B55" s="1" t="s">
        <v>122</v>
      </c>
      <c r="C55" s="1" t="s">
        <v>123</v>
      </c>
      <c r="D55" s="1" t="s">
        <v>81</v>
      </c>
      <c r="E55" s="41" t="s">
        <v>20</v>
      </c>
      <c r="F55" s="8" t="s">
        <v>124</v>
      </c>
      <c r="G55" s="42">
        <v>1</v>
      </c>
      <c r="H55" s="27">
        <v>11.9</v>
      </c>
    </row>
    <row r="56" spans="1:8">
      <c r="A56" s="1" t="s">
        <v>54</v>
      </c>
      <c r="B56" s="1" t="s">
        <v>125</v>
      </c>
      <c r="C56" s="16" t="s">
        <v>126</v>
      </c>
      <c r="D56" s="1" t="s">
        <v>127</v>
      </c>
      <c r="E56" s="41" t="s">
        <v>20</v>
      </c>
      <c r="F56" s="24" t="s">
        <v>128</v>
      </c>
      <c r="G56" s="42">
        <v>1</v>
      </c>
      <c r="H56" s="27">
        <v>7.3</v>
      </c>
    </row>
    <row r="57" spans="1:8">
      <c r="A57" s="7" t="s">
        <v>27</v>
      </c>
      <c r="B57" s="7" t="s">
        <v>129</v>
      </c>
      <c r="C57" s="16" t="s">
        <v>130</v>
      </c>
      <c r="D57" s="28" t="s">
        <v>81</v>
      </c>
      <c r="E57" s="41" t="s">
        <v>20</v>
      </c>
      <c r="F57" s="24" t="s">
        <v>131</v>
      </c>
      <c r="G57" s="42">
        <v>1</v>
      </c>
      <c r="H57" s="29">
        <v>2.5</v>
      </c>
    </row>
    <row r="58" spans="1:8">
      <c r="A58" s="4" t="s">
        <v>57</v>
      </c>
      <c r="B58" s="4" t="s">
        <v>132</v>
      </c>
      <c r="C58" s="17" t="s">
        <v>133</v>
      </c>
      <c r="D58" s="20" t="s">
        <v>134</v>
      </c>
      <c r="E58" s="4" t="s">
        <v>134</v>
      </c>
      <c r="F58" s="3" t="s">
        <v>58</v>
      </c>
      <c r="G58" s="43">
        <v>1</v>
      </c>
      <c r="H58" s="9">
        <v>2.5</v>
      </c>
    </row>
    <row r="59" spans="1:8">
      <c r="A59" s="5" t="s">
        <v>59</v>
      </c>
      <c r="B59" s="4" t="s">
        <v>135</v>
      </c>
      <c r="C59" s="17" t="s">
        <v>130</v>
      </c>
      <c r="D59" s="20" t="s">
        <v>136</v>
      </c>
      <c r="E59" s="4" t="s">
        <v>136</v>
      </c>
      <c r="F59" s="3" t="s">
        <v>60</v>
      </c>
      <c r="G59" s="43">
        <v>1</v>
      </c>
      <c r="H59" s="9">
        <v>1.5</v>
      </c>
    </row>
    <row r="60" spans="1:8">
      <c r="G60" s="13" t="s">
        <v>26</v>
      </c>
      <c r="H60" s="21">
        <f>SUMPRODUCT(H38:H59,G38:G59)</f>
        <v>152.49000000000004</v>
      </c>
    </row>
    <row r="61" spans="1:8">
      <c r="G61" s="14" t="s">
        <v>63</v>
      </c>
      <c r="H61" s="22">
        <f>100-H60</f>
        <v>-52.490000000000038</v>
      </c>
    </row>
    <row r="66" spans="1:6" ht="18.75">
      <c r="A66" s="30" t="s">
        <v>137</v>
      </c>
    </row>
    <row r="67" spans="1:6">
      <c r="A67" s="31" t="s">
        <v>138</v>
      </c>
      <c r="B67" s="31" t="s">
        <v>139</v>
      </c>
      <c r="C67" s="31" t="s">
        <v>140</v>
      </c>
      <c r="D67" s="31" t="s">
        <v>141</v>
      </c>
      <c r="E67" s="31" t="s">
        <v>142</v>
      </c>
      <c r="F67" s="31" t="s">
        <v>143</v>
      </c>
    </row>
    <row r="68" spans="1:6">
      <c r="A68" s="1" t="s">
        <v>10</v>
      </c>
      <c r="B68" s="38">
        <v>3.3</v>
      </c>
      <c r="C68" s="38">
        <v>3.0000000000000001E-3</v>
      </c>
      <c r="D68" s="38">
        <v>6.0000000000000001E-3</v>
      </c>
      <c r="E68" s="38">
        <f>B68*C68</f>
        <v>9.8999999999999991E-3</v>
      </c>
      <c r="F68" s="38">
        <f>B68*D68</f>
        <v>1.9799999999999998E-2</v>
      </c>
    </row>
    <row r="69" spans="1:6">
      <c r="A69" s="1" t="s">
        <v>44</v>
      </c>
      <c r="B69" s="38">
        <v>3.3</v>
      </c>
      <c r="C69" s="38">
        <f>2*10^(-6)</f>
        <v>1.9999999999999999E-6</v>
      </c>
      <c r="D69" s="38">
        <f>4*10^(-6)</f>
        <v>3.9999999999999998E-6</v>
      </c>
      <c r="E69" s="38">
        <f>B69*C69</f>
        <v>6.5999999999999995E-6</v>
      </c>
      <c r="F69" s="38">
        <f>B69*D69</f>
        <v>1.3199999999999999E-5</v>
      </c>
    </row>
    <row r="70" spans="1:6">
      <c r="A70" s="1" t="s">
        <v>46</v>
      </c>
      <c r="B70" s="38">
        <v>12</v>
      </c>
      <c r="C70" s="38">
        <v>0.1</v>
      </c>
      <c r="D70" s="38">
        <v>0.11</v>
      </c>
      <c r="E70" s="38">
        <f>0.8</f>
        <v>0.8</v>
      </c>
      <c r="F70" s="38">
        <f>0.88</f>
        <v>0.88</v>
      </c>
    </row>
    <row r="71" spans="1:6">
      <c r="A71" s="1" t="s">
        <v>48</v>
      </c>
      <c r="B71" s="38">
        <v>3.3</v>
      </c>
      <c r="C71" s="38">
        <f>B71/(2500+10000)</f>
        <v>2.6399999999999997E-4</v>
      </c>
      <c r="D71" s="38">
        <f>B71/15000</f>
        <v>2.1999999999999998E-4</v>
      </c>
      <c r="E71" s="38">
        <f>B71*D71</f>
        <v>7.2599999999999987E-4</v>
      </c>
      <c r="F71" s="38">
        <f>D71*B71</f>
        <v>7.2599999999999987E-4</v>
      </c>
    </row>
    <row r="72" spans="1:6">
      <c r="A72" s="1" t="s">
        <v>50</v>
      </c>
      <c r="B72" s="38">
        <v>5</v>
      </c>
      <c r="C72" s="38">
        <f>100*10^(-6)</f>
        <v>9.9999999999999991E-5</v>
      </c>
      <c r="D72" s="38">
        <v>2.5000000000000001E-3</v>
      </c>
      <c r="E72" s="38">
        <f>B72*C72</f>
        <v>5.0000000000000001E-4</v>
      </c>
      <c r="F72" s="38">
        <f>B72*D72</f>
        <v>1.2500000000000001E-2</v>
      </c>
    </row>
    <row r="73" spans="1:6">
      <c r="A73" s="1" t="s">
        <v>54</v>
      </c>
      <c r="B73" s="38">
        <v>5</v>
      </c>
      <c r="C73" s="38">
        <v>0.08</v>
      </c>
      <c r="D73" s="38">
        <v>0.24</v>
      </c>
      <c r="E73" s="38">
        <f>B73*C73</f>
        <v>0.4</v>
      </c>
      <c r="F73" s="38">
        <f>B73*D73</f>
        <v>1.2</v>
      </c>
    </row>
    <row r="74" spans="1:6">
      <c r="A74" s="39"/>
      <c r="B74" s="40"/>
      <c r="C74" s="40"/>
      <c r="D74" s="40"/>
      <c r="E74" s="40"/>
      <c r="F74" s="40"/>
    </row>
    <row r="75" spans="1:6">
      <c r="A75" s="36" t="s">
        <v>144</v>
      </c>
      <c r="B75" s="36"/>
      <c r="C75" s="36"/>
      <c r="D75" s="36">
        <f>SUM(D68:D74)</f>
        <v>0.35872399999999999</v>
      </c>
      <c r="E75" s="37">
        <f>SUM(E68:E73)</f>
        <v>1.2111326</v>
      </c>
      <c r="F75" s="37">
        <f>SUM(F68:F73)</f>
        <v>2.1130391999999998</v>
      </c>
    </row>
    <row r="78" spans="1:6">
      <c r="E78" t="s">
        <v>145</v>
      </c>
    </row>
  </sheetData>
  <hyperlinks>
    <hyperlink ref="F59" r:id="rId1" xr:uid="{BF6AC262-2A19-46DD-A33B-D5EFC57FB3CC}"/>
    <hyperlink ref="F58" r:id="rId2" xr:uid="{6879ADDB-8857-4276-83C6-5F5DBA8D7F93}"/>
    <hyperlink ref="F39" r:id="rId3" xr:uid="{31F4D632-8503-42E9-8DF0-39D3A4747C0B}"/>
    <hyperlink ref="F52" r:id="rId4" xr:uid="{5D94541C-E457-4621-A247-B43AB1BD5B69}"/>
    <hyperlink ref="F53" r:id="rId5" xr:uid="{A8BBAC09-795E-49A0-AC46-7750FB5D0F06}"/>
    <hyperlink ref="F54" r:id="rId6" display="https://www.joom.com/en/products/6825a8bd9efc6301146993ee?currency=EUR&amp;utm_productid=6825a8bd9efc6301146993ee&amp;utm_feed=web&amp;utm_hash=9dae75fce7e0aaa8b0144c8b0ba86931&amp;variant_id=6825a8bd9efc633b146993f0&amp;gsAttrs=eyJyZWdpb24iOiJQVCIsICJzcGVjaWFsUHJpY2VVc2VkIjpmYWxzZX0g&amp;exp_price=OC40&amp;u=1&amp;utm_audienceid=advertising_web_gg_2d&amp;utm_source=google&amp;utm_medium=cpc&amp;utm_campaign=22287153090&amp;utm_term=assgid-6556851760%2Cagi-%2Cadi-%2Ctid-%2Cdev-c%2Creg-9195655%2Cmd-6825a8bd9efc633b146993f0&amp;gad_source=1&amp;gad_campaignid=22297553992&amp;gclid=Cj0KCQjwpv7NBhCzARIsADkIfWy3CEvsdWRWRGjQ01qn3wbePnNOckEmUfo4uaCQfXqHznYuDIPGD5EaAhrQEALw_wcB" xr:uid="{2ECC6D51-1934-40A5-B19D-87D766E749D5}"/>
    <hyperlink ref="F56" r:id="rId7" display="https://www.joom.com/pt/products/5f2b8040bc26dd01061b6c2b?currency=EUR&amp;utm_productid=5f2b8040bc26dd01061b6c2b&amp;utm_feed=web&amp;utm_hash=d46ff3454760572f568108239310bc99&amp;variant_id=5f2b8040bc26dd04061b6c2d&amp;gsAttrs=eyJyZWdpb24iOiJQVCIsICJzcGVjaWFsUHJpY2VVc2VkIjpmYWxzZX0g&amp;exp_price=Ny4z&amp;u=1&amp;utm_audienceid=advertising_web_gg_2d&amp;utm_source=google&amp;utm_medium=cpc&amp;utm_campaign=22297525156&amp;utm_term=assgid-6556815426%2Cagi-%2Cadi-%2Ctid-%2Cdev-c%2Creg-9195655%2Cmd-5f2b8040bc26dd04061b6c2d&amp;gad_source=1&amp;gad_campaignid=22297526845&amp;gclid=Cj0KCQjwpv7NBhCzARIsADkIfWzHxdLIrYE81QL-uxroPEplWSLZKBq8WLb9cCRDUwW7krDo5Ue320oaAuLyEALw_wcB" xr:uid="{C364204D-8E5E-45D9-9A38-D6DA2D262218}"/>
    <hyperlink ref="F44" r:id="rId8" xr:uid="{F66BB582-F8E9-4804-BF34-FC47CC56FABF}"/>
    <hyperlink ref="F45" r:id="rId9" xr:uid="{F36BA624-D2C1-4DCD-880D-97A98AE708D0}"/>
    <hyperlink ref="F48" r:id="rId10" xr:uid="{AD3FDD9A-8EB6-47F9-B2D6-AC444FC183C7}"/>
    <hyperlink ref="F55" r:id="rId11" display="https://www.joom.com/en/products/63a408e9a4b0a6014574d4f7?currency=EUR&amp;utm_productid=63a408e9a4b0a6014574d4f7&amp;utm_feed=web&amp;utm_hash=9d65c70135b452273166e84a715d299e&amp;variant_id=63a408e9a4b0a6b74574d4f9&amp;gsAttrs=eyJyZWdpb24iOiJQVCIsICJzcGVjaWFsUHJpY2VVc2VkIjpmYWxzZX0g&amp;exp_price=MTEuOSAg&amp;u=1&amp;utm_audienceid=advertising_web_gg_2d&amp;utm_source=google&amp;utm_medium=cpc&amp;utm_campaign=22287153090&amp;utm_term=assgid-6556851760%2Cagi-%2Cadi-%2Ctid-%2Cdev-c%2Creg-9195655%2Cmd-63a408e9a4b0a6b74574d4f9&amp;gad_source=1&amp;gad_campaignid=22297553992&amp;gclid=Cj0KCQjwm6POBhCrARIsAIG58CKwMM7TEc8qT128rBy8XmdgbcP67wOlFPb5E81K71nXtnZbCj_KSVUaAoSLEALw_wcB" xr:uid="{49E09CEF-554D-4EF2-ADE6-C089CA391DEE}"/>
    <hyperlink ref="F49" r:id="rId12" xr:uid="{613F1EEA-13DF-45AE-B698-0BA6B18A5C41}"/>
    <hyperlink ref="F50" r:id="rId13" display="https://www.kiwi-electronics.com/en/grove-3-axis-digital-accelerometer-lis3dhtr-10005?country=&amp;gad_source=1&amp;gad_campaignid=1906220635&amp;gbraid=0AAAAADuMvudbZ22eTaGBhQ2TfiiDoi3fz&amp;gclid=Cj0KCQjwpv7NBhCzARIsADkIfWyxVKwrAaA8awgftQe6w-7B0KZJAAQohLN0m3fR54h-RupqRFGuqloaAlYvEALw_wcB" xr:uid="{0B1A699E-06B8-4FA6-BFA5-733B896ADDFD}"/>
    <hyperlink ref="F51" r:id="rId14" display="https://www.fruugo.pt/dc12-24v-uvc-water-purifier-pet-led-disinfection-module/p-358937374-780877109?language=en&amp;ac=google&amp;utm_source=google&amp;utm_medium=paid&amp;gad_source=1&amp;gad_campaignid=22510261105&amp;gbraid=0AAAAADpXug2kBoddNftdZKTwBlS4Ex1eW&amp;gclid=Cj0KCQjw4a3OBhCHARIsAChaqJNIjreymgiKzanU2tObTMg75b8o1Es6pt1YNd4mioK9c7y2s26d4z0aAiqHEALw_wcB" xr:uid="{739DC83B-8940-4D97-A8AA-6B233D9110B7}"/>
    <hyperlink ref="F38" r:id="rId15" xr:uid="{F78DCC95-55F1-43C7-8E7F-8E334A9636F5}"/>
    <hyperlink ref="B26" r:id="rId16" xr:uid="{ECFF345D-89D6-4A2B-9482-7AEC58359864}"/>
    <hyperlink ref="B25" r:id="rId17" xr:uid="{FC2BE1EC-6603-4CD3-B922-5D0DDD90574C}"/>
    <hyperlink ref="B6" r:id="rId18" xr:uid="{8041B57A-7455-4567-B4FC-4306E3CEC8DB}"/>
    <hyperlink ref="B20" r:id="rId19" xr:uid="{C299B46E-CF29-40B3-B239-24C4AF8BB6FB}"/>
    <hyperlink ref="B21" r:id="rId20" xr:uid="{570B94C1-1E60-4393-A12E-1CB3A65B6D66}"/>
    <hyperlink ref="B22" r:id="rId21" display="https://www.joom.com/en/products/6825a8bd9efc6301146993ee?currency=EUR&amp;utm_productid=6825a8bd9efc6301146993ee&amp;utm_feed=web&amp;utm_hash=9dae75fce7e0aaa8b0144c8b0ba86931&amp;variant_id=6825a8bd9efc633b146993f0&amp;gsAttrs=eyJyZWdpb24iOiJQVCIsICJzcGVjaWFsUHJpY2VVc2VkIjpmYWxzZX0g&amp;exp_price=OC40&amp;u=1&amp;utm_audienceid=advertising_web_gg_2d&amp;utm_source=google&amp;utm_medium=cpc&amp;utm_campaign=22287153090&amp;utm_term=assgid-6556851760%2Cagi-%2Cadi-%2Ctid-%2Cdev-c%2Creg-9195655%2Cmd-6825a8bd9efc633b146993f0&amp;gad_source=1&amp;gad_campaignid=22297553992&amp;gclid=Cj0KCQjwpv7NBhCzARIsADkIfWy3CEvsdWRWRGjQ01qn3wbePnNOckEmUfo4uaCQfXqHznYuDIPGD5EaAhrQEALw_wcB" xr:uid="{5F0B3B84-15CF-496A-A9D8-73E341386E6A}"/>
    <hyperlink ref="B13" r:id="rId22" xr:uid="{DA33090B-EFF7-4185-A523-37BAE35B3F0B}"/>
    <hyperlink ref="B16" r:id="rId23" xr:uid="{7C5C9371-EB62-4449-B983-F43F4A79E1B3}"/>
    <hyperlink ref="B17" r:id="rId24" xr:uid="{1BD43353-647C-4B6E-A16B-99D2592D6F3C}"/>
    <hyperlink ref="B19" r:id="rId25" display="https://www.fruugo.pt/dc12-24v-uvc-water-purifier-pet-led-disinfection-module/p-358937374-780877109?language=en&amp;ac=google&amp;utm_source=google&amp;utm_medium=paid&amp;gad_source=1&amp;gad_campaignid=22510261105&amp;gbraid=0AAAAADpXug2kBoddNftdZKTwBlS4Ex1eW&amp;gclid=Cj0KCQjw4a3OBhCHARIsAChaqJNIjreymgiKzanU2tObTMg75b8o1Es6pt1YNd4mioK9c7y2s26d4z0aAiqHEALw_wcB" xr:uid="{39657C97-5F37-44A5-8A9D-8E8A706F52A3}"/>
    <hyperlink ref="B5" r:id="rId26" xr:uid="{471A1F0B-CF7D-42C3-A433-BD46F6BE9DFB}"/>
    <hyperlink ref="B14" r:id="rId27" xr:uid="{9169474F-7660-452D-9310-5FEB93845B1B}"/>
    <hyperlink ref="F40" r:id="rId28" xr:uid="{876E87CF-F1D0-4D72-B8FF-0685AE29A8EF}"/>
    <hyperlink ref="F41" r:id="rId29" xr:uid="{9AA2742A-0F6F-41D4-8862-14BF5227EB4D}"/>
    <hyperlink ref="F42" r:id="rId30" xr:uid="{9AFC1D00-A1AB-4366-AE84-60B1ABFC5FC9}"/>
    <hyperlink ref="F57" r:id="rId31" display="https://www.joom.com/en/products/62b2dc6e370a7f01c6ae2a81?currency=EUR&amp;utm_productid=62b2dc6e370a7f01c6ae2a81&amp;utm_feed=web&amp;utm_hash=12098f70a0f34157a9159200d8bc64bd&amp;variant_id=62b2dc6e370a7f58c6ae2a86&amp;gsAttrs=eyJyZWdpb24iOiJQVCIsICJzcGVjaWFsUHJpY2VVc2VkIjpmYWxzZX0g&amp;exp_price=Mi4z&amp;u=1&amp;utm_audienceid=advertising_web_gg_2d&amp;utm_source=google&amp;utm_medium=cpc&amp;utm_campaign=22287153090&amp;utm_term=assgid-6556851760%2Cagi-%2Cadi-%2Ctid-%2Cdev-c%2Creg-1011756%2Cmd-62b2dc6e370a7f58c6ae2a86&amp;gad_source=1&amp;gad_campaignid=22297553992&amp;gclid=Cj0KCQjws83OBhD4ARIsACblj1_WPGAzpB5_ZhmNWAy-px2RFnkteHuV36CFup1e8AmuLTG3KSwo9n8aAuZHEALw_wcB" xr:uid="{DEA1ECFD-1AD7-428A-ADB5-E6F35DE55FC4}"/>
    <hyperlink ref="F43" r:id="rId32" xr:uid="{A669A029-936D-4B74-A452-284DAB30432D}"/>
    <hyperlink ref="F47" r:id="rId33" xr:uid="{3BF6E00C-F11C-4B2A-B0EA-914D656799CD}"/>
    <hyperlink ref="F46" r:id="rId34" xr:uid="{70EA1655-A7F7-4C68-BD31-91F058B0A398}"/>
    <hyperlink ref="B15" r:id="rId35" xr:uid="{A83FA9B4-F45C-4723-98E8-D649F838C3E4}"/>
    <hyperlink ref="B7" r:id="rId36" xr:uid="{8C283FAF-6F3D-412D-A8BE-56719472C68A}"/>
    <hyperlink ref="B8" r:id="rId37" xr:uid="{8FD203FB-E9EA-4BC2-AC05-4D1BDE120035}"/>
    <hyperlink ref="B12" r:id="rId38" xr:uid="{81A21A85-1287-4748-88BF-3DD55B8621FB}"/>
    <hyperlink ref="B23" r:id="rId39" display="https://www.fruugo.pt/esp32s-esp32-devkit-v1-placa-de-desenvolvimento-wifi-sem-fio-micro-usb-dual-core/p-427373020-897591338?language=pt&amp;ac=google&amp;utm_source=google&amp;utm_medium=paid&amp;asc=pmax&amp;gad_source=1&amp;gad_campaignid=20581930273&amp;gbraid=0AAAAADpXug3j1woIEfOAwSzAf4HkC5hjP&amp;gclid=CjwKCAjw-8vPBhBbEiwAoA39Wv4BjcvI-jvfOcy_mIVh_YjBvTfwaoDvBeayXCvWP7ZRDwcfP4L75RoCixMQAvD_BwE" xr:uid="{E0F81D73-3F99-4DFA-8881-1C12F7A66537}"/>
    <hyperlink ref="B10" r:id="rId40" display="https://www.joom.com/pt/products/5ca4a5438b45130101349aa1?currency=EUR&amp;utm_productid=5ca4a5438b45130101349aa1&amp;utm_freeze_token=eyJraWQiOiJ2MSIsInR5cCI6IkpXVCIsImFsZyI6IkVTMjU2In0.eyJleHAiOjE3Nzc2ODU0ODUsInIiOiJQVCIsImMiOiJFVVIiLCJ2Ijp0cnVlLCJwcyI6W3sicCI6IjVjYTRhNTQzOGI0NTEzMDEwMTM0OWFhMSIsInYiOiI1Y2E0YTU0MzhiNDUxMzA0MDEzNDlhYTQiLCJjIjoyLjJ9XX0.wyzKdhANPnAYJiXjfuuubCYn3LaeOFO5X655r8WNUPs7RibpVSkUXQ4g3TlPFpswBnQGEqhD-51Fm5_p0XpXRQ&amp;variant_id=5ca4a5438b45130401349aa4&amp;gsAttrs=eyJyZWdpb24iOiJQVCJ9&amp;u=1&amp;utm_audienceid=advertising_web_gg_2d&amp;utm_source=google&amp;utm_medium=cpc&amp;utm_campaign=22297525156&amp;utm_term=assgid-6556815426%2Cagi-%2Cadi-%2Ctid-%2Cdev-c%2Creg-9195655%2Cmd-5ca4a5438b45130401349aa4&amp;gad_source=1&amp;gad_campaignid=22297526845&amp;gclid=CjwKCAjw-8vPBhBbEiwAoA39Wqz4I9C1fPdv1GntY8Pn5_wev3Lk-zNxcUIpkgOfG1Ipt5atLWFAqBoC5UEQAvD_BwE" xr:uid="{5619DEB4-B239-47A1-BD18-7709E3A6F5F4}"/>
    <hyperlink ref="B11" r:id="rId41" xr:uid="{B26BE9A9-6EF1-4566-A3ED-2D8181675BD7}"/>
    <hyperlink ref="B27" r:id="rId42" display="https://www.joom.com/pt/products/693b804867a06c017cd7e07b?currency=EUR&amp;utm_productid=693b804867a06c017cd7e07b&amp;utm_feed=web&amp;utm_hash=7805a962fa98c44ed1f09adeeca93f34&amp;variant_id=693b804867a06c697cd7e07d&amp;gsAttrs=eyJyZWdpb24iOiJQVCJ9&amp;exp_price=My4z&amp;country=PT&amp;utm_audienceid=advertising_web_impact_2d&amp;click_id=3KXUg%3Axb6xycRwLw3f064S9yUkuyvswg21X6Vk0&amp;sharedid=&amp;utm_medium=partners&amp;utm_source=impact&amp;utm_campaign=1190899&amp;irgwc=1&amp;afsrc=1" xr:uid="{995A9994-58F7-4F3F-AAC2-25D8964D337D}"/>
    <hyperlink ref="B18" r:id="rId43" display="https://www.digikey.pt/pt/products/detail/adafruit-industries-llc/2809/5774319?gclsrc=aw.ds&amp;gad_source=1&amp;gad_campaignid=20195109022&amp;gbraid=0AAAAADrbLlg-KxR1eU07cD07N_UbvpfaJ&amp;gclid=CjwKCAjwtcHPBhADEiwAWo3sJkOKz2Ax1tZPCCSMqDPQ-IqxrSCTeWsnuEVxdUNEX-yECpgntdQBKhoC_HIQAvD_BwE" xr:uid="{CCD4A262-A78B-466B-BA73-062359C8F9D3}"/>
    <hyperlink ref="B9" r:id="rId44" display="https://www.digikey.pt/pt/products/detail/dfrobot/FIT0869/15997370?gclsrc=aw.ds&amp;gad_source=1&amp;gad_campaignid=18734776202&amp;gbraid=0AAAAADrbLlim1d0NEv0TfUA13MEmRYTXk&amp;gclid=CjwKCAjw-8vPBhBbEiwAoA39WrFTIanTCeyicsNidUDfDJLenXnhzzaLwsdZG9cgvcrGhuRuUUh3pxoCmZgQAvD_BwE" xr:uid="{0860D14B-1566-4664-9C84-EE569C6E2D6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f0fc81-b600-45d9-89a0-2ae8aab55dc0">
      <Terms xmlns="http://schemas.microsoft.com/office/infopath/2007/PartnerControls"/>
    </lcf76f155ced4ddcb4097134ff3c332f>
    <TaxCatchAll xmlns="6428ac70-b1f2-4679-8ecd-ffee424f25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D26B47C8FE1468C8D9361CD365C3B" ma:contentTypeVersion="13" ma:contentTypeDescription="Create a new document." ma:contentTypeScope="" ma:versionID="f80e4c31732567a88dbe094526b98f6c">
  <xsd:schema xmlns:xsd="http://www.w3.org/2001/XMLSchema" xmlns:xs="http://www.w3.org/2001/XMLSchema" xmlns:p="http://schemas.microsoft.com/office/2006/metadata/properties" xmlns:ns2="50f0fc81-b600-45d9-89a0-2ae8aab55dc0" xmlns:ns3="6428ac70-b1f2-4679-8ecd-ffee424f25b7" targetNamespace="http://schemas.microsoft.com/office/2006/metadata/properties" ma:root="true" ma:fieldsID="afd50b3df1f1d7f9f29eb41ea8cb7703" ns2:_="" ns3:_="">
    <xsd:import namespace="50f0fc81-b600-45d9-89a0-2ae8aab55dc0"/>
    <xsd:import namespace="6428ac70-b1f2-4679-8ecd-ffee424f25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0fc81-b600-45d9-89a0-2ae8aab55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d39c20-4416-4a86-a41d-df69d8f2de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8ac70-b1f2-4679-8ecd-ffee424f25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879eaa-31e1-4ecf-99cb-2940e9a5b4bd}" ma:internalName="TaxCatchAll" ma:showField="CatchAllData" ma:web="6428ac70-b1f2-4679-8ecd-ffee424f25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B0D09-A126-4218-B01F-712916D47A14}"/>
</file>

<file path=customXml/itemProps2.xml><?xml version="1.0" encoding="utf-8"?>
<ds:datastoreItem xmlns:ds="http://schemas.openxmlformats.org/officeDocument/2006/customXml" ds:itemID="{C88378E0-80E9-468E-B48B-84155D03075E}"/>
</file>

<file path=customXml/itemProps3.xml><?xml version="1.0" encoding="utf-8"?>
<ds:datastoreItem xmlns:ds="http://schemas.openxmlformats.org/officeDocument/2006/customXml" ds:itemID="{B515ACE8-7CA9-4BA8-9664-7B523A8C6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Maximilian Salmi</cp:lastModifiedBy>
  <cp:revision/>
  <dcterms:created xsi:type="dcterms:W3CDTF">2026-03-16T14:26:41Z</dcterms:created>
  <dcterms:modified xsi:type="dcterms:W3CDTF">2026-05-26T09:56:06Z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0x0101006F1D26B47C8FE1468C8D9361CD365C3B</vt:lpwstr>
  </property>
  <property fmtid="{D5CDD505-2E9C-101B-9397-08002B2CF9AE}" pid="3" name="MediaServiceImageTags">
    <vt:lpwstr/>
  </property>
</Properties>
</file>